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d.docs.live.net/030dbfbe4bafdc10/ZAKAT/ZAKAAT CALCULATOR/"/>
    </mc:Choice>
  </mc:AlternateContent>
  <xr:revisionPtr revIDLastSave="740" documentId="13_ncr:1_{10BF3B15-CEA9-4613-A35D-5B331787F88B}" xr6:coauthVersionLast="47" xr6:coauthVersionMax="47" xr10:uidLastSave="{32F1AC03-DEB5-4BC7-96A8-E44E75C5EAF1}"/>
  <bookViews>
    <workbookView xWindow="-120" yWindow="-120" windowWidth="20730" windowHeight="11160" xr2:uid="{DEC7D92D-6F53-4709-AABE-90DA2E34D110}"/>
  </bookViews>
  <sheets>
    <sheet name="Zakaat Calculator" sheetId="1" r:id="rId1"/>
  </sheets>
  <definedNames>
    <definedName name="Link_About_US">'Zakaat Calculator'!$A$10:$A$40</definedName>
    <definedName name="Link_About_Zakaat">'Zakaat Calculator'!$A$105:$A$133</definedName>
    <definedName name="Link_Business">'Zakaat Calculator'!$A$450:$A$480</definedName>
    <definedName name="Link_Currency">'Zakaat Calculator'!$A$297:$A$315</definedName>
    <definedName name="Link_Gold">'Zakaat Calculator'!$A$226:$A$250</definedName>
    <definedName name="Link_Instructions">'Zakaat Calculator'!$A$87:$A$102</definedName>
    <definedName name="Link_Invest">'Zakaat Calculator'!$A$384:$A$405</definedName>
    <definedName name="Link_Liabilities">'Zakaat Calculator'!$A$508:$A$522</definedName>
    <definedName name="Link_Livestock">'Zakaat Calculator'!$A$493:$A$505</definedName>
    <definedName name="Link_Money">'Zakaat Calculator'!$A$278:$A$294</definedName>
    <definedName name="Link_Nissaab">'Zakaat Calculator'!$A$186:$A$219</definedName>
    <definedName name="Link_Notes">'Zakaat Calculator'!$A$557:$A$570</definedName>
    <definedName name="Link_Receivables">'Zakaat Calculator'!$A$432:$A$447</definedName>
    <definedName name="Link_Savings">'Zakaat Calculator'!$A$409:$A$429</definedName>
    <definedName name="Link_Shares">'Zakaat Calculator'!$A$318:$A$381</definedName>
    <definedName name="Link_Silver">'Zakaat Calculator'!$A$253:$A$275</definedName>
    <definedName name="Link_Summary">'Zakaat Calculator'!$A$525:$A$550</definedName>
    <definedName name="Link_The_Calculator">'Zakaat Calculator'!$A$66:$A$84</definedName>
    <definedName name="Value_Liabilities">'Zakaat Calculator'!$M$521</definedName>
    <definedName name="Value_Nisaab">'Zakaat Calculator'!$L$222</definedName>
    <definedName name="Zakaat_Business">'Zakaat Calculator'!$M$489</definedName>
    <definedName name="Zakaat_Currencies">'Zakaat Calculator'!$M$314</definedName>
    <definedName name="Zakaat_Gold">'Zakaat Calculator'!$N$249</definedName>
    <definedName name="Zakaat_Investments">'Zakaat Calculator'!$M$403</definedName>
    <definedName name="Zakaat_Livestock">'Zakaat Calculator'!$N$504</definedName>
    <definedName name="Zakaat_Money">'Zakaat Calculator'!$M$293</definedName>
    <definedName name="Zakaat_Receivables">'Zakaat Calculator'!$M$446</definedName>
    <definedName name="Zakaat_Savings">'Zakaat Calculator'!$M$428</definedName>
    <definedName name="Zakaat_Shares">'Zakaat Calculator'!$M$380</definedName>
    <definedName name="Zakaat_silver">'Zakaat Calculator'!$N$274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1" i="1" l="1"/>
  <c r="N267" i="1"/>
  <c r="N268" i="1"/>
  <c r="N266" i="1"/>
  <c r="N242" i="1"/>
  <c r="N243" i="1"/>
  <c r="N241" i="1"/>
  <c r="K342" i="1"/>
  <c r="L342" i="1" s="1"/>
  <c r="N342" i="1" s="1"/>
  <c r="F364" i="1"/>
  <c r="K377" i="1"/>
  <c r="L377" i="1" s="1"/>
  <c r="N377" i="1" s="1"/>
  <c r="K376" i="1"/>
  <c r="L376" i="1" s="1"/>
  <c r="N376" i="1" s="1"/>
  <c r="K375" i="1"/>
  <c r="L375" i="1" s="1"/>
  <c r="N375" i="1" s="1"/>
  <c r="K369" i="1"/>
  <c r="L369" i="1" s="1"/>
  <c r="N369" i="1" s="1"/>
  <c r="K370" i="1"/>
  <c r="L370" i="1" s="1"/>
  <c r="N370" i="1" s="1"/>
  <c r="K368" i="1"/>
  <c r="L368" i="1" s="1"/>
  <c r="N368" i="1" s="1"/>
  <c r="K362" i="1"/>
  <c r="L362" i="1" s="1"/>
  <c r="N362" i="1" s="1"/>
  <c r="K358" i="1"/>
  <c r="L358" i="1" s="1"/>
  <c r="N358" i="1" s="1"/>
  <c r="K354" i="1"/>
  <c r="L354" i="1" s="1"/>
  <c r="N354" i="1" s="1"/>
  <c r="K350" i="1"/>
  <c r="L350" i="1" s="1"/>
  <c r="N350" i="1" s="1"/>
  <c r="K346" i="1"/>
  <c r="L346" i="1" s="1"/>
  <c r="N346" i="1" s="1"/>
  <c r="K338" i="1"/>
  <c r="L338" i="1" s="1"/>
  <c r="N338" i="1" s="1"/>
  <c r="K334" i="1"/>
  <c r="L334" i="1" s="1"/>
  <c r="N334" i="1" s="1"/>
  <c r="K330" i="1"/>
  <c r="L330" i="1" s="1"/>
  <c r="N330" i="1" s="1"/>
  <c r="K326" i="1"/>
  <c r="L326" i="1" s="1"/>
  <c r="N326" i="1" s="1"/>
  <c r="N378" i="1" l="1"/>
  <c r="N371" i="1"/>
  <c r="N364" i="1"/>
  <c r="M380" i="1" l="1"/>
  <c r="L736" i="1"/>
  <c r="M534" i="1" l="1"/>
  <c r="M545" i="1"/>
  <c r="L500" i="1"/>
  <c r="L501" i="1"/>
  <c r="L502" i="1"/>
  <c r="L499" i="1"/>
  <c r="H500" i="1"/>
  <c r="H501" i="1"/>
  <c r="H502" i="1"/>
  <c r="H499" i="1"/>
  <c r="M486" i="1"/>
  <c r="M469" i="1"/>
  <c r="M446" i="1"/>
  <c r="M537" i="1" s="1"/>
  <c r="M428" i="1"/>
  <c r="M536" i="1" s="1"/>
  <c r="M403" i="1"/>
  <c r="N501" i="1" l="1"/>
  <c r="N502" i="1"/>
  <c r="M535" i="1"/>
  <c r="M489" i="1"/>
  <c r="M538" i="1" s="1"/>
  <c r="N500" i="1"/>
  <c r="N499" i="1"/>
  <c r="M304" i="1"/>
  <c r="M305" i="1"/>
  <c r="M306" i="1"/>
  <c r="M307" i="1"/>
  <c r="M308" i="1"/>
  <c r="M309" i="1"/>
  <c r="M310" i="1"/>
  <c r="M311" i="1"/>
  <c r="M312" i="1"/>
  <c r="M303" i="1"/>
  <c r="I222" i="1"/>
  <c r="L222" i="1" s="1"/>
  <c r="M293" i="1"/>
  <c r="M532" i="1" s="1"/>
  <c r="J265" i="1"/>
  <c r="N265" i="1" s="1"/>
  <c r="J264" i="1"/>
  <c r="N264" i="1" s="1"/>
  <c r="J263" i="1"/>
  <c r="N263" i="1" s="1"/>
  <c r="J237" i="1"/>
  <c r="N237" i="1" s="1"/>
  <c r="J238" i="1"/>
  <c r="N238" i="1" s="1"/>
  <c r="J239" i="1"/>
  <c r="N239" i="1" s="1"/>
  <c r="J240" i="1"/>
  <c r="N240" i="1" s="1"/>
  <c r="J236" i="1"/>
  <c r="N236" i="1" s="1"/>
  <c r="N504" i="1" l="1"/>
  <c r="M539" i="1" s="1"/>
  <c r="N269" i="1"/>
  <c r="N274" i="1" s="1"/>
  <c r="M531" i="1" s="1"/>
  <c r="C551" i="1"/>
  <c r="M314" i="1"/>
  <c r="M533" i="1" s="1"/>
  <c r="N244" i="1"/>
  <c r="N249" i="1" s="1"/>
  <c r="M530" i="1" s="1"/>
  <c r="M540" i="1" l="1"/>
  <c r="M550" i="1" s="1"/>
  <c r="M55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tc={431526AD-C9A9-4547-96DA-7FD21BC5EFD4}</author>
    <author>tc={5EF5603B-72EC-4C5A-A290-BEE1C690EE25}</author>
  </authors>
  <commentList>
    <comment ref="L234" authorId="0" shapeId="0" xr:uid="{431526AD-C9A9-4547-96DA-7FD21BC5EFD4}">
      <text>
        <t>[Threaded comment]
Your version of Excel allows you to read this threaded comment; however, any edits to it will get removed if the file is opened in a newer version of Excel. Learn more: https://go.microsoft.com/fwlink/?linkid=870924
Comment:
    Available from Bank of Mauritius (Grains) website or a jeweller</t>
      </text>
    </comment>
    <comment ref="L261" authorId="1" shapeId="0" xr:uid="{5EF5603B-72EC-4C5A-A290-BEE1C690EE25}">
      <text>
        <t>[Threaded comment]
Your version of Excel allows you to read this threaded comment; however, any edits to it will get removed if the file is opened in a newer version of Excel. Learn more: https://go.microsoft.com/fwlink/?linkid=870924
Comment:
    Available from a jeweller</t>
      </text>
    </comment>
  </commentList>
</comments>
</file>

<file path=xl/sharedStrings.xml><?xml version="1.0" encoding="utf-8"?>
<sst xmlns="http://schemas.openxmlformats.org/spreadsheetml/2006/main" count="729" uniqueCount="492">
  <si>
    <t>Solidarity &amp; Human Development Co. Ltd</t>
  </si>
  <si>
    <t xml:space="preserve">The overall objectives of the Solidarity &amp; Human Development Co. Ltd are to act as a facilitator for the collection of social and welfare funds and their distribution effectively and efficiently in relieving poverty in the Indian Ocean region. The objects for which the Company are not restricted to but may include anyone, some, or all, of the following: </t>
  </si>
  <si>
    <t>1. To collect Zakaat and other Islamic social funds, donations, CSR for distribution to the poor and needy in the Indian Ocean region</t>
  </si>
  <si>
    <t>2. To provide food and shelter to the poor and needy in the Indian Ocean region.</t>
  </si>
  <si>
    <t>3. To cater for the training and educational development of the poor and needy in the Indian Ocean region.</t>
  </si>
  <si>
    <t xml:space="preserve">4. To use Zakaat and other Islamic social funds to build sustainable projects for the poor and needy in the Indian Ocean region. </t>
  </si>
  <si>
    <t>6. To raise funds and provide relief for international natural disasters.</t>
  </si>
  <si>
    <t>And generally, do all such other things as are incidental or connected with any of the above objects, or conducive to the attainment thereof.</t>
  </si>
  <si>
    <t xml:space="preserve">     Indian Ocean region.</t>
  </si>
  <si>
    <t>5. To promote Waqf projects (water wells, musjids, educational institutions, and other welfare projects) to benefit the poor and needy in the</t>
  </si>
  <si>
    <t>Our Regular Activities</t>
  </si>
  <si>
    <t>a. Monthly Sadaqah</t>
  </si>
  <si>
    <t xml:space="preserve">      to the poor, needy &amp; Orphans)</t>
  </si>
  <si>
    <t xml:space="preserve">c. Fidya </t>
  </si>
  <si>
    <t xml:space="preserve">      (Sacrifice of Goat &amp; Mutton for distribution</t>
  </si>
  <si>
    <t xml:space="preserve">      (Birth of Children)</t>
  </si>
  <si>
    <t>d. Qurbani</t>
  </si>
  <si>
    <t>e. Zakaat Collection &amp; Distribution</t>
  </si>
  <si>
    <t>f. Lillah</t>
  </si>
  <si>
    <t>h. Relief</t>
  </si>
  <si>
    <t>g. Water Well</t>
  </si>
  <si>
    <t>i. Sadaqah Jaariyah</t>
  </si>
  <si>
    <t xml:space="preserve">   (Perpetual charity that continues</t>
  </si>
  <si>
    <t xml:space="preserve">     after a person's death)</t>
  </si>
  <si>
    <t>j. Medical Assistance</t>
  </si>
  <si>
    <t>k. Self Empowerment Project</t>
  </si>
  <si>
    <t>2. Comoros</t>
  </si>
  <si>
    <t>1. Madagascar</t>
  </si>
  <si>
    <t>a. Zakaat Collection &amp; Distribution</t>
  </si>
  <si>
    <t>b. Self Empowerment Project</t>
  </si>
  <si>
    <t>c. Medical Assistance</t>
  </si>
  <si>
    <t>d. Relief</t>
  </si>
  <si>
    <t>Banking Details</t>
  </si>
  <si>
    <t>Contact Person</t>
  </si>
  <si>
    <t>Dr Najmul Hussein Rassool</t>
  </si>
  <si>
    <t>Email: rassoolnajmulhussein@gmail.com</t>
  </si>
  <si>
    <t>The Zakaat Calculator</t>
  </si>
  <si>
    <t>About Zakaat</t>
  </si>
  <si>
    <t>About Our Organisation</t>
  </si>
  <si>
    <t>3. Mauritius &amp; Overseas</t>
  </si>
  <si>
    <t/>
  </si>
  <si>
    <t xml:space="preserve">- This calculator has been adapted from the South African National Zakah Fund (SANZAF) zakaat calculator that was available at one time on line and has been modified  to include </t>
  </si>
  <si>
    <t>- This zakaat calculator provides detailed information on various sources of wealth and their basis of calculation.</t>
  </si>
  <si>
    <t xml:space="preserve">- This zakaat calculator is the property of Solidarity &amp; Human Development Co. Ltd of Mauritius. It is protected and cannot be modified except by the administrator. However, provisions </t>
  </si>
  <si>
    <t xml:space="preserve">  have been made to include items not listed on the different sheets.</t>
  </si>
  <si>
    <t xml:space="preserve">  new features that will assit us in our zakaat  calculation.</t>
  </si>
  <si>
    <t>Instructions</t>
  </si>
  <si>
    <t>Please read the following instructions before using the zakaat calculator</t>
  </si>
  <si>
    <t>- Zakaat is an Ibadat and individual liability. Each individual family member has to calculate his zakaat separately.</t>
  </si>
  <si>
    <t>- It is permissible for a person to pay zakaat on behalf of another person (ex. father for his children).</t>
  </si>
  <si>
    <t>How to fill the form?</t>
  </si>
  <si>
    <t>1. What is zakaat?</t>
  </si>
  <si>
    <t>- In the arabic language zakaat means purification, growth, blessing, betterment.</t>
  </si>
  <si>
    <t>- In the Quran the word Zakaat is mentioned 30 times and on 27 occasions it is linked to the word Swalat (prayer) in the same verse.</t>
  </si>
  <si>
    <t>2. Who is liable to give zakaat ?</t>
  </si>
  <si>
    <t>a. Muslims of sound mind.</t>
  </si>
  <si>
    <t>b. Free (not enslaved).</t>
  </si>
  <si>
    <t>c. In control of their own wealth.</t>
  </si>
  <si>
    <r>
      <t>d. Wealth is equivalent to or exceeds Nissaab (</t>
    </r>
    <r>
      <rPr>
        <i/>
        <sz val="12"/>
        <color theme="1"/>
        <rFont val="Avenir Next LT Pro"/>
        <family val="2"/>
      </rPr>
      <t>refer to section on Nissaab</t>
    </r>
    <r>
      <rPr>
        <sz val="12"/>
        <color theme="1"/>
        <rFont val="Avenir Next LT Pro"/>
        <family val="2"/>
      </rPr>
      <t>).</t>
    </r>
  </si>
  <si>
    <t>3. Zakaat valuation date</t>
  </si>
  <si>
    <t>- A muslim must maintain and record a Zakaat valuation date to which he shall adhere and calculate his zakaat each year.</t>
  </si>
  <si>
    <t>- Observing the Zakaat valuation date each year satisfies the condition of one year over the zakatable assets.</t>
  </si>
  <si>
    <t>- Any  fluctuation in zakatable assets during the year is to be ignored.</t>
  </si>
  <si>
    <t>- The Hanafee mazhab imposes the following conditions:</t>
  </si>
  <si>
    <t xml:space="preserve">   i. If the child is an adolescent and has wealth equal to or exceeding the nissaab, it is obligatory.</t>
  </si>
  <si>
    <t xml:space="preserve">   ii. The adolescent must be normal and have mental capacity.</t>
  </si>
  <si>
    <t xml:space="preserve">   iii. All other conditions mentioned above equally applies.</t>
  </si>
  <si>
    <t>- The other mazhabs are of opinion that a child (whether adolescent or not) who has zakatable assets is liable to give zakaat</t>
  </si>
  <si>
    <t>6. Zakaat on inherited wealth</t>
  </si>
  <si>
    <t>- The type and value of the asset.</t>
  </si>
  <si>
    <t>- The intention and use of the asset.</t>
  </si>
  <si>
    <t>- The time and manner of distribution of the inheritance.</t>
  </si>
  <si>
    <t>- The Nissaab and Zakaat rate applicable to the asset.</t>
  </si>
  <si>
    <t>- The asset is zakatable if the person can have access to his share.</t>
  </si>
  <si>
    <t>7. Zakaat beneficiaries according to the Quran (Sura Tauba: V60)</t>
  </si>
  <si>
    <t xml:space="preserve"> 4. For reconciliation of hearts </t>
  </si>
  <si>
    <t xml:space="preserve"> 5. The liberation of slaves</t>
  </si>
  <si>
    <t xml:space="preserve"> 1. The poor</t>
  </si>
  <si>
    <t xml:space="preserve"> 2. The needy</t>
  </si>
  <si>
    <t xml:space="preserve"> 6. Those in debts </t>
  </si>
  <si>
    <t xml:space="preserve">    (In the cause of Allah)</t>
  </si>
  <si>
    <t xml:space="preserve"> 8. The stranded traveller </t>
  </si>
  <si>
    <t>8. Who can receive zakaat?</t>
  </si>
  <si>
    <t xml:space="preserve"> 1. Husband</t>
  </si>
  <si>
    <t xml:space="preserve"> 2. Uncle/aunt</t>
  </si>
  <si>
    <t xml:space="preserve"> 3. Brother/sister</t>
  </si>
  <si>
    <t xml:space="preserve"> 4. Cousins</t>
  </si>
  <si>
    <t xml:space="preserve"> 5. Nephews &amp; nieces</t>
  </si>
  <si>
    <t>9. Who cannot receive zakaat?</t>
  </si>
  <si>
    <t xml:space="preserve"> 1. Wives</t>
  </si>
  <si>
    <t xml:space="preserve"> 2. Children</t>
  </si>
  <si>
    <t xml:space="preserve"> 4. Grand parents</t>
  </si>
  <si>
    <t xml:space="preserve"> 5. Grand children</t>
  </si>
  <si>
    <t>10. Zakaat rate</t>
  </si>
  <si>
    <r>
      <t xml:space="preserve">- If a solar year is used the zakaat rate is </t>
    </r>
    <r>
      <rPr>
        <b/>
        <sz val="12"/>
        <color theme="1"/>
        <rFont val="Avenir Next LT Pro"/>
        <family val="2"/>
      </rPr>
      <t>2.5776%</t>
    </r>
  </si>
  <si>
    <r>
      <t xml:space="preserve">- The zakaat rate on liquid assets in a lunar year is </t>
    </r>
    <r>
      <rPr>
        <b/>
        <sz val="12"/>
        <color theme="1"/>
        <rFont val="Avenir Next LT Pro"/>
        <family val="2"/>
      </rPr>
      <t>2.5%</t>
    </r>
  </si>
  <si>
    <t>11. Zakaat payment</t>
  </si>
  <si>
    <t xml:space="preserve">  belief and knowledge.</t>
  </si>
  <si>
    <t>- Zakaat may be paid in cash or in kind but preferably in cash.</t>
  </si>
  <si>
    <t>- Zakaat can be paid on behalf of another person.</t>
  </si>
  <si>
    <t xml:space="preserve">- Zakaat can be prepaid but valuation must be done each year at the Zakaat valuation date. Any payment for Zakaat made in advance during the year must be added back to the </t>
  </si>
  <si>
    <t xml:space="preserve">  balance remaining must be paid.</t>
  </si>
  <si>
    <t>The Nisaab</t>
  </si>
  <si>
    <t>Carat</t>
  </si>
  <si>
    <t>Gross Weight in Grams</t>
  </si>
  <si>
    <t>Purity Rate</t>
  </si>
  <si>
    <t>Net Weight in Grams</t>
  </si>
  <si>
    <t>Retail Price / Gram</t>
  </si>
  <si>
    <t>Value / Rs</t>
  </si>
  <si>
    <t>24 Carat Gold Jewellery</t>
  </si>
  <si>
    <t>24ct</t>
  </si>
  <si>
    <t>22 Carat Gold Jewellery</t>
  </si>
  <si>
    <t>22ct</t>
  </si>
  <si>
    <t>18 Carat Gold Jewellery</t>
  </si>
  <si>
    <t>18ct</t>
  </si>
  <si>
    <t>14 Carat Gold Jewellery</t>
  </si>
  <si>
    <t>14ct</t>
  </si>
  <si>
    <t>9 Carat Gold Jewellery</t>
  </si>
  <si>
    <t>9ct</t>
  </si>
  <si>
    <t>Others</t>
  </si>
  <si>
    <t>Total:</t>
  </si>
  <si>
    <t>( - ) Allowable deductions:</t>
  </si>
  <si>
    <t>Money owed for any of the above:</t>
  </si>
  <si>
    <t>Type</t>
  </si>
  <si>
    <t>Silver Jewellery</t>
  </si>
  <si>
    <t>Cash at Bank (Current Account)</t>
  </si>
  <si>
    <t>Cash at Bank (Islamic Deposits)</t>
  </si>
  <si>
    <t>Cash at Bank (Savings Account without interest amount)</t>
  </si>
  <si>
    <t>Cash at Bank (Fixed Deposit - Principal amount only)</t>
  </si>
  <si>
    <t xml:space="preserve">Total on which Zakaat is Payable: </t>
  </si>
  <si>
    <t>1. What is nissaab?</t>
  </si>
  <si>
    <t>- Nissaab refers to the basis used to determine if a person is liable to pay zakaat.</t>
  </si>
  <si>
    <t>- Different bases are used for different sources of wealth.</t>
  </si>
  <si>
    <r>
      <t xml:space="preserve">- For liquid assets it is calculated either on the retail market price of </t>
    </r>
    <r>
      <rPr>
        <b/>
        <sz val="12"/>
        <color theme="1"/>
        <rFont val="Avenir Next LT Pro"/>
        <family val="2"/>
      </rPr>
      <t>87.48 grams</t>
    </r>
    <r>
      <rPr>
        <sz val="12"/>
        <color theme="1"/>
        <rFont val="Avenir Next LT Pro"/>
        <family val="2"/>
      </rPr>
      <t xml:space="preserve"> of gold or  </t>
    </r>
    <r>
      <rPr>
        <b/>
        <sz val="12"/>
        <color theme="1"/>
        <rFont val="Avenir Next LT Pro"/>
        <family val="2"/>
      </rPr>
      <t>612.36 grams</t>
    </r>
    <r>
      <rPr>
        <sz val="12"/>
        <color theme="1"/>
        <rFont val="Avenir Next LT Pro"/>
        <family val="2"/>
      </rPr>
      <t xml:space="preserve"> of silver.</t>
    </r>
  </si>
  <si>
    <r>
      <t xml:space="preserve">- For agricultural produce or fruits the equivalent of </t>
    </r>
    <r>
      <rPr>
        <b/>
        <sz val="12"/>
        <color theme="1"/>
        <rFont val="Avenir Next LT Pro"/>
        <family val="2"/>
      </rPr>
      <t xml:space="preserve">652 kgs </t>
    </r>
    <r>
      <rPr>
        <sz val="12"/>
        <color theme="1"/>
        <rFont val="Avenir Next LT Pro"/>
        <family val="2"/>
      </rPr>
      <t>of wheat or average food is used.</t>
    </r>
  </si>
  <si>
    <t>- For mineral and marine wealth the basis of gold is used.</t>
  </si>
  <si>
    <r>
      <t xml:space="preserve">- For animals used for multiplication, it is based on quantity - </t>
    </r>
    <r>
      <rPr>
        <b/>
        <sz val="12"/>
        <color theme="1"/>
        <rFont val="Avenir Next LT Pro"/>
        <family val="2"/>
      </rPr>
      <t xml:space="preserve">40 </t>
    </r>
    <r>
      <rPr>
        <sz val="12"/>
        <color theme="1"/>
        <rFont val="Avenir Next LT Pro"/>
        <family val="2"/>
      </rPr>
      <t xml:space="preserve">for sheep and </t>
    </r>
    <r>
      <rPr>
        <b/>
        <sz val="12"/>
        <color theme="1"/>
        <rFont val="Avenir Next LT Pro"/>
        <family val="2"/>
      </rPr>
      <t>30</t>
    </r>
    <r>
      <rPr>
        <sz val="12"/>
        <color theme="1"/>
        <rFont val="Avenir Next LT Pro"/>
        <family val="2"/>
      </rPr>
      <t xml:space="preserve"> for cows.</t>
    </r>
  </si>
  <si>
    <t>2. For the first time a person may reach Nissaab in either of the following:</t>
  </si>
  <si>
    <t>ii. A person who attains nissaab for the first time in his lifetime.</t>
  </si>
  <si>
    <t>i. During adolescence or chilhood a child owns zakatable assets.</t>
  </si>
  <si>
    <t>- Note that the time of reaching nissaab is not necessarily in ramadan. it can be at any time during the year</t>
  </si>
  <si>
    <t>3. First time attaining Nissaab</t>
  </si>
  <si>
    <t>- According to the Shafi'i and Hanbali schools his wealth must equal to or exceeds the Nissaab at all times during the year.</t>
  </si>
  <si>
    <t>Cash In Hand</t>
  </si>
  <si>
    <t>5. Calculate your Nisaab:</t>
  </si>
  <si>
    <r>
      <t xml:space="preserve">1. The Nissaab Calculation must be done at the </t>
    </r>
    <r>
      <rPr>
        <b/>
        <sz val="12"/>
        <color theme="1"/>
        <rFont val="Avenir Next LT Pro"/>
        <family val="2"/>
      </rPr>
      <t>Zakaat Valuation Date</t>
    </r>
    <r>
      <rPr>
        <sz val="12"/>
        <color theme="1"/>
        <rFont val="Avenir Next LT Pro"/>
        <family val="2"/>
      </rPr>
      <t xml:space="preserve"> of each person.</t>
    </r>
  </si>
  <si>
    <r>
      <t xml:space="preserve">2. Use Either Gold or Silver as Nisaab but </t>
    </r>
    <r>
      <rPr>
        <b/>
        <sz val="12"/>
        <color theme="1"/>
        <rFont val="Avenir Next LT Pro"/>
        <family val="2"/>
      </rPr>
      <t>NOT</t>
    </r>
    <r>
      <rPr>
        <sz val="12"/>
        <color theme="1"/>
        <rFont val="Avenir Next LT Pro"/>
        <family val="2"/>
      </rPr>
      <t xml:space="preserve"> Both.</t>
    </r>
  </si>
  <si>
    <t>Gold</t>
  </si>
  <si>
    <t>Choose</t>
  </si>
  <si>
    <t>Enter Price</t>
  </si>
  <si>
    <t>Grams</t>
  </si>
  <si>
    <t>*</t>
  </si>
  <si>
    <t>Euro</t>
  </si>
  <si>
    <t>US$</t>
  </si>
  <si>
    <t>Saudi Riyals</t>
  </si>
  <si>
    <t>Pounds Sterling</t>
  </si>
  <si>
    <t>Singapore Dollars</t>
  </si>
  <si>
    <t>Australian Dollars</t>
  </si>
  <si>
    <t>Malaysian Ringgits</t>
  </si>
  <si>
    <t>South African Rands</t>
  </si>
  <si>
    <t>Indian Rupees</t>
  </si>
  <si>
    <t>Dirhams</t>
  </si>
  <si>
    <t>Quantity</t>
  </si>
  <si>
    <t>Rename the following currencies as per your need.</t>
  </si>
  <si>
    <t>AS PER BALANCE SHEETS</t>
  </si>
  <si>
    <t>MARKET VALUE</t>
  </si>
  <si>
    <t>Shareholding Value / Rs</t>
  </si>
  <si>
    <t>Total Assets / Rs</t>
  </si>
  <si>
    <t>Current Assets / Rs</t>
  </si>
  <si>
    <t>Current Liabilities / Rs</t>
  </si>
  <si>
    <t>Net Current Assets / Rs</t>
  </si>
  <si>
    <t xml:space="preserve">% of Net Current Assets to Total Assets </t>
  </si>
  <si>
    <t>Zakatable Share = % of Net Current Assets to Total assets * Shareholding value</t>
  </si>
  <si>
    <t>Corporate Bonds</t>
  </si>
  <si>
    <t>Government Bonds</t>
  </si>
  <si>
    <t>Land (for resale)</t>
  </si>
  <si>
    <t>Investment Property (for resale)</t>
  </si>
  <si>
    <t>Mutual Funds</t>
  </si>
  <si>
    <t>Exchange Traded Funds (ETF)</t>
  </si>
  <si>
    <t>Exchange Traded Commodities (ETC)</t>
  </si>
  <si>
    <t>Real Estate Investment Trust (REIT)</t>
  </si>
  <si>
    <t>Unit Trusts - Equities</t>
  </si>
  <si>
    <t>Crypto Assets</t>
  </si>
  <si>
    <t xml:space="preserve">  Refer To Notes 4 On Investments</t>
  </si>
  <si>
    <t xml:space="preserve">  Refer To Notes 5 On Investments</t>
  </si>
  <si>
    <t xml:space="preserve">  Refer To Notes 6 On Investments</t>
  </si>
  <si>
    <t xml:space="preserve">  Refer To Notes 7 On Investments</t>
  </si>
  <si>
    <t xml:space="preserve">  Refer To Notes 8 On Investments</t>
  </si>
  <si>
    <t xml:space="preserve">  Refer To Notes 9 On Investments</t>
  </si>
  <si>
    <t xml:space="preserve">  Refer To Notes 10 On Investments</t>
  </si>
  <si>
    <t xml:space="preserve">  Refer To Notes 11 On Investments</t>
  </si>
  <si>
    <t xml:space="preserve">  Refer To Notes 12 On Investments</t>
  </si>
  <si>
    <t xml:space="preserve">  Refer To Notes 13 On Investments</t>
  </si>
  <si>
    <t>* It is better to avoid trading in or holding non-permissible (interest bearing) assets.</t>
  </si>
  <si>
    <t>Education Saving Schemes</t>
  </si>
  <si>
    <t>Housing Savings Schemes</t>
  </si>
  <si>
    <t>Hajj Savings Schemes</t>
  </si>
  <si>
    <t>Medical Savings Schemes</t>
  </si>
  <si>
    <t>Retirement Annuity</t>
  </si>
  <si>
    <t>Private Pension</t>
  </si>
  <si>
    <t>Lump Sum Retirement excluding interest</t>
  </si>
  <si>
    <t>Insurance</t>
  </si>
  <si>
    <t>Endowments</t>
  </si>
  <si>
    <t>Other policies</t>
  </si>
  <si>
    <t>Income Tax Refundable</t>
  </si>
  <si>
    <t>Zakaat on Business (100% Sharholding Only - Full Ownership)</t>
  </si>
  <si>
    <t>Trade Debtors</t>
  </si>
  <si>
    <t>Unfinished Goods (at Sales value)</t>
  </si>
  <si>
    <t>Cash in Hand</t>
  </si>
  <si>
    <t>Fixed/Call/Investment Deposits</t>
  </si>
  <si>
    <t>Loans receivable</t>
  </si>
  <si>
    <t>Other receivables such as prepayments etc</t>
  </si>
  <si>
    <t xml:space="preserve">Total Current Assets: </t>
  </si>
  <si>
    <t xml:space="preserve">Total Current Liabilities: </t>
  </si>
  <si>
    <t>( - ) Allowable deductions (for Business only):</t>
  </si>
  <si>
    <t>Amount due to Suppliers</t>
  </si>
  <si>
    <t>Amount Payable for Services -Tax, Audit, Legal etc</t>
  </si>
  <si>
    <t>Amount due for VAT</t>
  </si>
  <si>
    <t>Long Terms Loans -capital repayments of next 12 months</t>
  </si>
  <si>
    <t>Overdraft</t>
  </si>
  <si>
    <t>Other Payables such as accruals etc</t>
  </si>
  <si>
    <t>Zakaat on Livestock (Cash Payment)</t>
  </si>
  <si>
    <t>Cows</t>
  </si>
  <si>
    <t>Domestic Buffalos</t>
  </si>
  <si>
    <t>Sheep</t>
  </si>
  <si>
    <t>Goats</t>
  </si>
  <si>
    <t>Qty</t>
  </si>
  <si>
    <t>Average Market Price</t>
  </si>
  <si>
    <t>Amount</t>
  </si>
  <si>
    <t>For Breeding</t>
  </si>
  <si>
    <t>For Trading</t>
  </si>
  <si>
    <t>General Liabilities</t>
  </si>
  <si>
    <t>Unpaid taxes</t>
  </si>
  <si>
    <t>Zakaat Calculation Summary</t>
  </si>
  <si>
    <t>(Zakaat on different types of Assets excluding Agriculture)</t>
  </si>
  <si>
    <t>Silver</t>
  </si>
  <si>
    <t>Money</t>
  </si>
  <si>
    <t>Currency</t>
  </si>
  <si>
    <t>Shares</t>
  </si>
  <si>
    <t>Investment</t>
  </si>
  <si>
    <t>Savings</t>
  </si>
  <si>
    <t>Receivables</t>
  </si>
  <si>
    <t>Business</t>
  </si>
  <si>
    <t>Livestock</t>
  </si>
  <si>
    <t xml:space="preserve">Total Zakatable Assets: </t>
  </si>
  <si>
    <t>A. Zakatable Assets</t>
  </si>
  <si>
    <t>B. Liabilities</t>
  </si>
  <si>
    <t>Liabilities - Individual</t>
  </si>
  <si>
    <t>B. Net Zakaatable Assets (NZA)</t>
  </si>
  <si>
    <t xml:space="preserve">Zakaat Payable @ 2.5%: </t>
  </si>
  <si>
    <t>[Note: Adapted from SANZAF Zakaat Calculator]</t>
  </si>
  <si>
    <t>Freelance Business Management / Islamic Finance Consultant. CEO of International Islamic Finance Services Ltd.</t>
  </si>
  <si>
    <t>Notes on Investment</t>
  </si>
  <si>
    <t>Proportion of Net Zakatable Assets</t>
  </si>
  <si>
    <t>Apply shareholding value to % of Net Zakatable Assets to Total Assets</t>
  </si>
  <si>
    <t>Principal value of Bond</t>
  </si>
  <si>
    <t>Market Value</t>
  </si>
  <si>
    <t>Zakatable Assets</t>
  </si>
  <si>
    <t>Intention to Buy &amp; Hold</t>
  </si>
  <si>
    <t>Intention for Savings &amp; Store of Value</t>
  </si>
  <si>
    <t>Intention for Trading</t>
  </si>
  <si>
    <t>Rental</t>
  </si>
  <si>
    <t>Remarks</t>
  </si>
  <si>
    <t>Net Zakatable Assets is Current Assets - Current Liabilities</t>
  </si>
  <si>
    <t>Determie % of Net Zakatab;e Assets to Total Assets</t>
  </si>
  <si>
    <t>Partnerships</t>
  </si>
  <si>
    <t>Cooperatives</t>
  </si>
  <si>
    <t>Mostly Interest Based</t>
  </si>
  <si>
    <t>Interest Based</t>
  </si>
  <si>
    <t>Land</t>
  </si>
  <si>
    <t>No Zakaat Payable</t>
  </si>
  <si>
    <t>Investment Property</t>
  </si>
  <si>
    <t>Proportion of Net Zakatable Assets of all equities combined.</t>
  </si>
  <si>
    <t>No Zakaat Payable Unless Gold or Silver</t>
  </si>
  <si>
    <t>Tracking Commodities Index</t>
  </si>
  <si>
    <t>Real Estate Investment (REIT)</t>
  </si>
  <si>
    <t>Primarily for Income Generation</t>
  </si>
  <si>
    <t>Depends on type of Assets</t>
  </si>
  <si>
    <t>Coins, Exchange Tokens, Payment Tokens</t>
  </si>
  <si>
    <t>Security Tokens</t>
  </si>
  <si>
    <t>* The payment of Zakaat on the above items do not legitimise or cleanse them.</t>
  </si>
  <si>
    <t>(For a comprehensive undersanding of Zakaat on Investment, kindly refer to the Book "Zakaat Made Easy" by Mufti Faaz Adam - Shariah Scholar and Accountant)</t>
  </si>
  <si>
    <t>Notes on Zakaat on Livestock</t>
  </si>
  <si>
    <t>For Ploughing, Riding, Slaughtering etc</t>
  </si>
  <si>
    <t>For Breeding - Grazes for Most of the year. (&gt;6 months)</t>
  </si>
  <si>
    <t>For Breeding - Is Fed with Fodder for Most of the year. (&gt;6 months)</t>
  </si>
  <si>
    <t>Cows &amp; Domestic Buffalos</t>
  </si>
  <si>
    <t>No Zakaat</t>
  </si>
  <si>
    <t>Zakaat as per table</t>
  </si>
  <si>
    <t>Sheep &amp; Goats</t>
  </si>
  <si>
    <t>Goats &amp; Sheep for Breeding</t>
  </si>
  <si>
    <t>Goats - Must be one year old</t>
  </si>
  <si>
    <t>Sheep - Must be six months old</t>
  </si>
  <si>
    <t>1 Goat</t>
  </si>
  <si>
    <t>2 Goats</t>
  </si>
  <si>
    <t>3 Goats</t>
  </si>
  <si>
    <t>4 Goats</t>
  </si>
  <si>
    <t>5 Goats</t>
  </si>
  <si>
    <t>6 Goats</t>
  </si>
  <si>
    <t>7 Goats</t>
  </si>
  <si>
    <t>8 Goats</t>
  </si>
  <si>
    <t>9 Goats</t>
  </si>
  <si>
    <t>10 Goats</t>
  </si>
  <si>
    <t>1 to 39</t>
  </si>
  <si>
    <t>40 -120</t>
  </si>
  <si>
    <t>121-200</t>
  </si>
  <si>
    <t>201 -399</t>
  </si>
  <si>
    <t>400 -499</t>
  </si>
  <si>
    <t>500 -599</t>
  </si>
  <si>
    <t>600 -699</t>
  </si>
  <si>
    <t>700 -799</t>
  </si>
  <si>
    <t>800 -899</t>
  </si>
  <si>
    <t>900 -999</t>
  </si>
  <si>
    <t>1000 -1099</t>
  </si>
  <si>
    <t>1 Sheep</t>
  </si>
  <si>
    <t>2 Sheeps</t>
  </si>
  <si>
    <t>3 Sheeps</t>
  </si>
  <si>
    <t>4 Sheeps</t>
  </si>
  <si>
    <t>5 Sheeps</t>
  </si>
  <si>
    <t>6 Sheeps</t>
  </si>
  <si>
    <t>7 Sheeps</t>
  </si>
  <si>
    <t>8 Sheeps</t>
  </si>
  <si>
    <t>9 Sheeps</t>
  </si>
  <si>
    <t>10 Sheeps</t>
  </si>
  <si>
    <t>* For every 100 add one.</t>
  </si>
  <si>
    <t>Cows &amp; Buffalos - Quantity</t>
  </si>
  <si>
    <t>One year old cow for every 30 animals</t>
  </si>
  <si>
    <t>Notes on Zakaat on Agriculture</t>
  </si>
  <si>
    <t>2. Nissaab On Agriculture:</t>
  </si>
  <si>
    <t>3. When Zakaat Is Due?</t>
  </si>
  <si>
    <t>5. Honey</t>
  </si>
  <si>
    <t>1. Types Subject To Zakaat</t>
  </si>
  <si>
    <t>1 to 29</t>
  </si>
  <si>
    <t>30 - 39</t>
  </si>
  <si>
    <t>40 - 59</t>
  </si>
  <si>
    <t>60 - 69</t>
  </si>
  <si>
    <t>70 (30+40)</t>
  </si>
  <si>
    <t>80 (40x2)</t>
  </si>
  <si>
    <t>90 (30x3)</t>
  </si>
  <si>
    <t>110 (30x1) + (40x2)</t>
  </si>
  <si>
    <t>100 (30x2) + (40x1)</t>
  </si>
  <si>
    <t>120 (40x3)</t>
  </si>
  <si>
    <t>130 (30x3) + (40x1)</t>
  </si>
  <si>
    <t>140 (30x2) + (40x2)</t>
  </si>
  <si>
    <t>150 (30x5)</t>
  </si>
  <si>
    <t>160 (40x4)</t>
  </si>
  <si>
    <t>170 (30x3) + (40x2)</t>
  </si>
  <si>
    <t>180 (30x6)</t>
  </si>
  <si>
    <t>190 (40x4) + (30x1)</t>
  </si>
  <si>
    <t>200 (40x5)</t>
  </si>
  <si>
    <t xml:space="preserve"> - According to imam Abu Hanifah, zakaat is obligatory on agriculture regardless of the amount of crop.</t>
  </si>
  <si>
    <t xml:space="preserve"> - Some shariah scholars  have limited zakaat on agriculture to four basic products such as wheat, barley, dates and raisins that were prevalent at the time of the prophet</t>
  </si>
  <si>
    <t xml:space="preserve"> - Others are of opinion that zakaat is obligatory on every measured and stored items such as grains, staple foods, and fruits and other similar consumption as long as it can be stored or weighed
</t>
  </si>
  <si>
    <t xml:space="preserve"> - Most shariah scholars  agree that there is no zakaat on agricultural yield or fruits below 652.8 kgs. </t>
  </si>
  <si>
    <t xml:space="preserve"> - According to imam Abu Hanifah the condition of Nissaab is not applicable because the condition of the passage of one year is not required </t>
  </si>
  <si>
    <t xml:space="preserve"> - Zakaat on agricultural products is due as soon as they are harvested </t>
  </si>
  <si>
    <t xml:space="preserve"> - 5%  - if it is irrigated by machinery or with purchased water </t>
  </si>
  <si>
    <t xml:space="preserve"> - 10% - if it is watered naturally  without the use of artificial means</t>
  </si>
  <si>
    <t xml:space="preserve"> - 7.5% - if it is watered eqully by artificail means and natural means </t>
  </si>
  <si>
    <t xml:space="preserve"> - 10% zakaat is due on honey irrespective whether it was taken from uncultivated lands or owned lands</t>
  </si>
  <si>
    <t xml:space="preserve"> - 2.5% zakaat is due after the smelting and purification process </t>
  </si>
  <si>
    <t>4. Zakaat rates and calculation</t>
  </si>
  <si>
    <t>6. Mineral extracts</t>
  </si>
  <si>
    <t xml:space="preserve"> - The rate of zakaat differs according to the method of irrigation  </t>
  </si>
  <si>
    <t xml:space="preserve"> - All costs associated with havesting, transportation, threshing, cleaning, storing etc may be deducted from the zakatable assets before payment is made</t>
  </si>
  <si>
    <t xml:space="preserve"> - The nissaab for honey is approximately 61.08 kgs </t>
  </si>
  <si>
    <t xml:space="preserve"> - The zakaat is due when the nissaab is met </t>
  </si>
  <si>
    <t xml:space="preserve"> - Zakaat is payable when it is extracted </t>
  </si>
  <si>
    <t xml:space="preserve"> - Minerals inlude precious metals such as gold, silver, bronze, steel, petroleum etc</t>
  </si>
  <si>
    <t>Acknowledgement</t>
  </si>
  <si>
    <t>Holding, Saving, Store of Value</t>
  </si>
  <si>
    <t>Trading</t>
  </si>
  <si>
    <t>Company 1</t>
  </si>
  <si>
    <t>Company 2</t>
  </si>
  <si>
    <t>Company 3</t>
  </si>
  <si>
    <t>Company 4</t>
  </si>
  <si>
    <t>Company 5</t>
  </si>
  <si>
    <t>Company 6</t>
  </si>
  <si>
    <t>Company 7</t>
  </si>
  <si>
    <t>Company 8</t>
  </si>
  <si>
    <t>Partnership</t>
  </si>
  <si>
    <t>Partnership 1</t>
  </si>
  <si>
    <t>Partnership 2</t>
  </si>
  <si>
    <t>Partnership 3</t>
  </si>
  <si>
    <t>Cooperative</t>
  </si>
  <si>
    <t>Cooperative 1</t>
  </si>
  <si>
    <t>Cooperative 2</t>
  </si>
  <si>
    <t>Cooperative 3</t>
  </si>
  <si>
    <t>Total</t>
  </si>
  <si>
    <t>Zakaat on Shares in Companies, Partnerships &amp; Cooperatives</t>
  </si>
  <si>
    <t>[ Please refer to notes 1, 2 and 3 in Notes ]</t>
  </si>
  <si>
    <t>[ Please Refer to notes 4 to 13 in Notes ]</t>
  </si>
  <si>
    <t>If NZA is Negative or NZA is less than Nissaab, then NO Zakaat Payable</t>
  </si>
  <si>
    <t>N/A</t>
  </si>
  <si>
    <t xml:space="preserve">b. Haqeeqa </t>
  </si>
  <si>
    <t xml:space="preserve">    (Compensation for not fasting)</t>
  </si>
  <si>
    <t>1. PhD in Islamic Banking &amp; finance with Al Madinah International University, Malaysia.
2. Certified Shariah Adviser &amp; Auditor (CSAA) from AAOIFI, Bahrain.
3. Chartered Islamic Finance Professional (CIFP) from INCEIF, Bank Negara, Malaysia.
4. Certified Islamic Professional Accountant (CIPA)  from AAOIFI, Bahrain.
5. MBA in Finance from University of Witwatersrand, South Africa</t>
  </si>
  <si>
    <t>Dr Najmul Hussein Rassool - Brief Profile</t>
  </si>
  <si>
    <t>Mobile: +230 57742641</t>
  </si>
  <si>
    <t>Special thanks to Br. Ziyad Peerbaye from Excelit Co Ltd for his help in developing this Zakaat Calculator on Microsoft Excel.</t>
  </si>
  <si>
    <t>My sincere thanks to Br. Hisham Rojoa, Managing Director of Storm Edge Limited, a software development and consultancy company, for his precious assistance</t>
  </si>
  <si>
    <t>in developing this Zakaat Calculator.</t>
  </si>
  <si>
    <t>The Mauritius Commercial Bank Ltd</t>
  </si>
  <si>
    <t>- The notes accompaning this calculator have been extracted from various books, guides, presentations and notes on zakaat written by local and international Shariah scholars.</t>
  </si>
  <si>
    <t>- The notes accompanying this zakaat calculator includes the different opinions of the schools of thought (Mazhab) and does not prescibe any particular school of thought.</t>
  </si>
  <si>
    <t>- This zakaat calculator aims to facilitate the calculation of zakaat for muslims in general and in particular, businessmen, professionals, and entrepreneurs of different industries in Mauritius and worldwide.</t>
  </si>
  <si>
    <t>- Make intention (niyyah) to calculate zakaat to the best of our ability and knowledge and ask Allah to forgive us for any shortcomings in our calculation.</t>
  </si>
  <si>
    <t>- Choose from the different tabs above (Gold, Silver etc) items that you have.  Enter the details of each Zakatable element. The summary sheet at the end will give you the final results only.</t>
  </si>
  <si>
    <t>- It is very important to read the accompanying notes before using the calculator</t>
  </si>
  <si>
    <t>- In the Shariah (Islamic Law) Zakaat is an obligation of giving a specific portion of a person's wealth every lunar year.</t>
  </si>
  <si>
    <t>- Both the Quran and the Hadiths stressed on the importance of zakaat in Islam.</t>
  </si>
  <si>
    <t>- Zakaat is an ibaadah and the third pillar of Islam.</t>
  </si>
  <si>
    <t>e. A full year has passed over the zakatable assets. This condition is applicable only to liquid assets, business and livestock.</t>
  </si>
  <si>
    <t>f. For agricultural products and extraction of minerals and resources, the one year condition does not apply. It is considered at the time of harvest or upon discovery.</t>
  </si>
  <si>
    <t>4. Is a child who owns wealth liable for Zakaat?</t>
  </si>
  <si>
    <t>If you have inherited cash or other assets you may have to pay zakaat on them depending on these factors:</t>
  </si>
  <si>
    <t xml:space="preserve"> 3. The zakaat administrators </t>
  </si>
  <si>
    <t xml:space="preserve"> 7 . In the cause of Allah </t>
  </si>
  <si>
    <t xml:space="preserve"> 3. Parents </t>
  </si>
  <si>
    <t xml:space="preserve">  zakatable assets at the zakaat valuation date to arrive at the gross zakatable assets. After calculating Zakaat, the amount prepaid during the year can be deducted and any </t>
  </si>
  <si>
    <t>- So the one year condition for that person will not necessarily fall in ramadan</t>
  </si>
  <si>
    <t>- If a muslim has zakatable assets that exceeds nissaab for the first time, he has no liability to pay Zakaat in the same year even if his  net zakatable assets (assets minus liabilities) is equal to or exceeds Nissaab.</t>
  </si>
  <si>
    <t>- The same person will have to assess his zakatable assets  one year after attaining nissaab.  If his net zakatable assets is equal to or exceeds Nissaab , then he is liable to Zakaat.</t>
  </si>
  <si>
    <t>- The Hanafee and Maliki viewpoints consider that a muslim must have net zakatable assets at the beginnning and end of a Zakaat year. Fluctuations above and below the Nissaab during the year does not nullify the zakaat year.</t>
  </si>
  <si>
    <t>- The person must note down the date the first time he attains nissaab.</t>
  </si>
  <si>
    <t>- According to the Shafi'I and Hanbali schools If at any time during the year his wealth falls below the Nissaab, the process is reset until he reaches the Nissab again.</t>
  </si>
  <si>
    <r>
      <t>3. If a person has a</t>
    </r>
    <r>
      <rPr>
        <b/>
        <sz val="12"/>
        <color theme="1"/>
        <rFont val="Avenir Next LT Pro"/>
        <family val="2"/>
      </rPr>
      <t xml:space="preserve"> mixture</t>
    </r>
    <r>
      <rPr>
        <sz val="12"/>
        <color theme="1"/>
        <rFont val="Avenir Next LT Pro"/>
        <family val="2"/>
      </rPr>
      <t xml:space="preserve"> of zakatable assets such as gold, silver, currency, property, inventories etc, the Nissab is based on silver.</t>
    </r>
  </si>
  <si>
    <t>4. Ruling for the application of Nissaab as per Imam Ahmad and Imam Abu Hanifah.</t>
  </si>
  <si>
    <r>
      <t>1. If a person has</t>
    </r>
    <r>
      <rPr>
        <b/>
        <sz val="12"/>
        <color theme="1"/>
        <rFont val="Avenir Next LT Pro"/>
        <family val="2"/>
      </rPr>
      <t xml:space="preserve"> only</t>
    </r>
    <r>
      <rPr>
        <sz val="12"/>
        <color theme="1"/>
        <rFont val="Avenir Next LT Pro"/>
        <family val="2"/>
      </rPr>
      <t xml:space="preserve"> </t>
    </r>
    <r>
      <rPr>
        <b/>
        <sz val="12"/>
        <color theme="1"/>
        <rFont val="Avenir Next LT Pro"/>
        <family val="2"/>
      </rPr>
      <t>gold</t>
    </r>
    <r>
      <rPr>
        <sz val="12"/>
        <color theme="1"/>
        <rFont val="Avenir Next LT Pro"/>
        <family val="2"/>
      </rPr>
      <t xml:space="preserve"> (jewellry/gold coins/gold bar etc) as zakatable assets, then the  Nissaab is based on gold.</t>
    </r>
  </si>
  <si>
    <r>
      <t xml:space="preserve">1. If a person has </t>
    </r>
    <r>
      <rPr>
        <b/>
        <sz val="12"/>
        <color theme="1"/>
        <rFont val="Avenir Next LT Pro"/>
        <family val="2"/>
      </rPr>
      <t>only</t>
    </r>
    <r>
      <rPr>
        <sz val="12"/>
        <color theme="1"/>
        <rFont val="Avenir Next LT Pro"/>
        <family val="2"/>
      </rPr>
      <t xml:space="preserve"> </t>
    </r>
    <r>
      <rPr>
        <b/>
        <sz val="12"/>
        <color theme="1"/>
        <rFont val="Avenir Next LT Pro"/>
        <family val="2"/>
      </rPr>
      <t>silver</t>
    </r>
    <r>
      <rPr>
        <sz val="12"/>
        <color theme="1"/>
        <rFont val="Avenir Next LT Pro"/>
        <family val="2"/>
      </rPr>
      <t xml:space="preserve"> (jewellry etc) as zakatable assets, then the  Nissaab is based on silver.</t>
    </r>
  </si>
  <si>
    <t>Zakaat on Money (Individuals Only)</t>
  </si>
  <si>
    <t>Zakaat on Foreign Currencies (Individuals Only)</t>
  </si>
  <si>
    <t>Zakaat on Other Investments (Individuals Only)</t>
  </si>
  <si>
    <t>Zakaat on Other Savings Scheme (Individuals Only)</t>
  </si>
  <si>
    <t>Zakaat on Monies Owing to You i.e Receivable Debts / Loans (Individuals Only)</t>
  </si>
  <si>
    <t>Loan oustanding</t>
  </si>
  <si>
    <t>(Enter only amount oustanding at Zakaat valuation date)</t>
  </si>
  <si>
    <t>Only Net Rental Income remaining at Zakat Valuation date</t>
  </si>
  <si>
    <t xml:space="preserve">Only Net Rental Income remaining </t>
  </si>
  <si>
    <t>For Investment in equities. If invested in Commodities Zakaat will be calculated according to the asset class</t>
  </si>
  <si>
    <t>Adapted from Mufti Faraz Adam book titled "Zakaat Made Easy"</t>
  </si>
  <si>
    <t>(Note: Adapted from Mufti Houzeifa Mamoojee notes titled "Zakaat on Livestock")</t>
  </si>
  <si>
    <t>ONE - YEAR OLD</t>
  </si>
  <si>
    <t>TWO - YEAR OLD</t>
  </si>
  <si>
    <t>Retail Price / Gram 24ct</t>
  </si>
  <si>
    <t>Insert the gross weights in grams for each type of Carat. The calculator will make the conversion.</t>
  </si>
  <si>
    <t>All the different Gold Carats are first converted into 24 Carat Gold using a purity rate as given below.</t>
  </si>
  <si>
    <t>Al types of Silver Jewellery are converted into pure Silver using the purity rate below</t>
  </si>
  <si>
    <t>Insert the gross weights in grams for each type of Silver. The calculator will make the conversion.</t>
  </si>
  <si>
    <t>Apply the same price throughout.</t>
  </si>
  <si>
    <t>Selling Exch Rate</t>
  </si>
  <si>
    <t>Enter the balance remaining at the Zakaat Valuation Date | Ignore fluctuations during the year.</t>
  </si>
  <si>
    <t>Use the selling exchange rate at your Zakaat Valuation date that can be obtained from any bank.</t>
  </si>
  <si>
    <t>Enter balances at your Zakaat Valuation date.</t>
  </si>
  <si>
    <t>Ignore fluctuations during the year.</t>
  </si>
  <si>
    <t>For Zakaat on Livestock see Notes on Livestock to determine quantity.</t>
  </si>
  <si>
    <t>Amounts due and payable before the Zakaat Valuation date, e.g. rent, electricity, fees , etc.</t>
  </si>
  <si>
    <t>Loan term loans (only the next 12 months repayment without interest )</t>
  </si>
  <si>
    <t>[Enter the balance remaining at your Zakaat Valuation Date | Ignore fluctuations during the year]</t>
  </si>
  <si>
    <t>- Zakaat organisations in and outside Mauritius that wish to customise this calculator to suit their needs may contact us.</t>
  </si>
  <si>
    <t>- This calculator is a humble contribution to facilitate the calculation of zakaat. It is not an end in itself. There is room for improvement. Any suggestions and comments are most welcomed.</t>
  </si>
  <si>
    <t>Swift Code: MCBLMUMU</t>
  </si>
  <si>
    <t>Account Number: 000 442 844 468</t>
  </si>
  <si>
    <t>- Go to the Nissaab section on top of the left hand side of the calculator and scroll down to item 5 showing how to calculate  your Nissab. Choose the basis of Nissaab - Gold or Silver by clicking on the white space provided. Choose either Silver or Gold.</t>
  </si>
  <si>
    <r>
      <t>- This valuation date may not be necessarily in Ramadan. It can be at any time during the year. (</t>
    </r>
    <r>
      <rPr>
        <i/>
        <sz val="12"/>
        <color theme="1"/>
        <rFont val="Avenir Next LT Pro"/>
        <family val="2"/>
      </rPr>
      <t>refer to the section on Nisaab</t>
    </r>
    <r>
      <rPr>
        <sz val="12"/>
        <color theme="1"/>
        <rFont val="Avenir Next LT Pro"/>
        <family val="2"/>
      </rPr>
      <t>).</t>
    </r>
  </si>
  <si>
    <t xml:space="preserve">- If a person has missed Zakaat payment or has incorrectly calculated Zakaat in respect of past years, he must ask for forgiveness and make good the zakaat of past years to his best ability, </t>
  </si>
  <si>
    <t>Nisaab Value</t>
  </si>
  <si>
    <t>3. Choose by clicking in the white space provided</t>
  </si>
  <si>
    <t>5. Check price of Silver preferably with a jeweller</t>
  </si>
  <si>
    <t>4. Check price of Gold on Bank of Mauritius website (https://bom.mu/industrial-gold). Choose Grains Price/Gm on your Zakaat Valuation date.</t>
  </si>
  <si>
    <t>[Note: Adapted from Br Swabeer Ramjany (Jeweller) video Presentation]</t>
  </si>
  <si>
    <t>Obtain the retail price of Silver from a jeweller on your Zakat Valuation date.</t>
  </si>
  <si>
    <t xml:space="preserve">* Some of the items listed above are  not permissible as they are essentially interest based. </t>
  </si>
  <si>
    <t>For Individuals only and NOT for business</t>
  </si>
  <si>
    <t>For Livestock Zakaat Payment can be done either in Animals or paid in cash</t>
  </si>
  <si>
    <t>If Payment is made in Cash, kindly refer to livestock sheet after business</t>
  </si>
  <si>
    <t>Gold Coins (market price for investment)</t>
  </si>
  <si>
    <t>Gold Bars (market price for investment)</t>
  </si>
  <si>
    <t>Others (market price for investment)</t>
  </si>
  <si>
    <t>Zakaat on Gold For Personal Use (Jewellery) &amp; Investment</t>
  </si>
  <si>
    <t>The price to be applied can be obtained from the Bank of Mauritius website (https://bom.mu/industrial-gold). Choose the Grains Price/Gm on your Zakaat Valuation date.</t>
  </si>
  <si>
    <t>Zakaat on Silver For Personal Use (Jewellery) and Investment</t>
  </si>
  <si>
    <t>Silver Coins (for investment)</t>
  </si>
  <si>
    <t>- According to other mazhabs zakaat is not due on gold jewellery for personal use.</t>
  </si>
  <si>
    <t>5. Zakaat on Gold jewellery</t>
  </si>
  <si>
    <t>- According to the Hanafee mazhab all types of gold jewellery are liable to zakaat whether worn or not.</t>
  </si>
  <si>
    <t>Silver Bars (for investment)</t>
  </si>
  <si>
    <t>Stock in Transit (valued at market selling price)</t>
  </si>
  <si>
    <t>Raw Materials (valued at market selling price)</t>
  </si>
  <si>
    <t>Finished Goods (valued at market selling price)</t>
  </si>
  <si>
    <t xml:space="preserve">For Gold coins, Gold Bars and other gold items for investment, enter the gross weight and the selling market retail price </t>
  </si>
  <si>
    <t xml:space="preserve">For Silver coins and other silver items for investment, enter the gross weight and the selling market retail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</si>
</sst>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
  </numFmts>
  <fonts count="38" x14ac:knownFonts="1">
    <font>
      <sz val="11"/>
      <color theme="1"/>
      <name val="Avenir Next LT Pro"/>
      <family val="2"/>
    </font>
    <font>
      <sz val="11"/>
      <color theme="1"/>
      <name val="Avenir Next LT Pro"/>
      <family val="2"/>
    </font>
    <font>
      <sz val="12"/>
      <color theme="1"/>
      <name val="Avenir Next LT Pro"/>
      <family val="2"/>
    </font>
    <font>
      <b/>
      <sz val="24"/>
      <color theme="1"/>
      <name val="Avenir Next LT Pro"/>
      <family val="2"/>
    </font>
    <font>
      <b/>
      <sz val="12"/>
      <color theme="1"/>
      <name val="Avenir Next LT Pro"/>
      <family val="2"/>
    </font>
    <font>
      <b/>
      <sz val="14"/>
      <color theme="1"/>
      <name val="Avenir Next LT Pro"/>
      <family val="2"/>
    </font>
    <font>
      <b/>
      <sz val="16"/>
      <color theme="1"/>
      <name val="Avenir Next LT Pro"/>
      <family val="2"/>
    </font>
    <font>
      <b/>
      <sz val="12"/>
      <color rgb="FFFF0000"/>
      <name val="Avenir Next LT Pro"/>
      <family val="2"/>
    </font>
    <font>
      <b/>
      <i/>
      <sz val="12"/>
      <color rgb="FFFF0000"/>
      <name val="Avenir Next LT Pro"/>
      <family val="2"/>
    </font>
    <font>
      <sz val="12"/>
      <color theme="0"/>
      <name val="Avenir Next LT Pro"/>
      <family val="2"/>
    </font>
    <font>
      <b/>
      <i/>
      <sz val="12"/>
      <color theme="0"/>
      <name val="Avenir Next LT Pro"/>
      <family val="2"/>
    </font>
    <font>
      <sz val="10"/>
      <color theme="0"/>
      <name val="Avenir Next LT Pro"/>
      <family val="2"/>
    </font>
    <font>
      <i/>
      <sz val="12"/>
      <color theme="1"/>
      <name val="Avenir Next LT Pro"/>
      <family val="2"/>
    </font>
    <font>
      <sz val="12"/>
      <name val="Avenir Next LT Pro"/>
      <family val="2"/>
    </font>
    <font>
      <b/>
      <sz val="22"/>
      <color theme="1"/>
      <name val="Avenir Next LT Pro"/>
      <family val="2"/>
    </font>
    <font>
      <i/>
      <sz val="11"/>
      <color theme="1"/>
      <name val="Avenir Next LT Pro"/>
      <family val="2"/>
    </font>
    <font>
      <i/>
      <sz val="11"/>
      <color rgb="FFFF0000"/>
      <name val="Avenir Next LT Pro"/>
      <family val="2"/>
    </font>
    <font>
      <b/>
      <i/>
      <sz val="11"/>
      <color rgb="FFFF0000"/>
      <name val="Avenir Next LT Pro"/>
      <family val="2"/>
    </font>
    <font>
      <b/>
      <sz val="12"/>
      <color rgb="FF000000"/>
      <name val="Aptos Narrow"/>
      <family val="2"/>
      <scheme val="minor"/>
    </font>
    <font>
      <b/>
      <sz val="16"/>
      <color theme="0" tint="-4.9989318521683403E-2"/>
      <name val="Avenir Next LT Pro"/>
      <family val="2"/>
    </font>
    <font>
      <sz val="12"/>
      <color theme="0" tint="-4.9989318521683403E-2"/>
      <name val="Avenir Next LT Pro"/>
      <family val="2"/>
    </font>
    <font>
      <b/>
      <sz val="12"/>
      <color theme="0" tint="-4.9989318521683403E-2"/>
      <name val="Avenir Next LT Pro"/>
      <family val="2"/>
    </font>
    <font>
      <i/>
      <sz val="11"/>
      <color theme="0" tint="-4.9989318521683403E-2"/>
      <name val="Avenir Next LT Pro"/>
      <family val="2"/>
    </font>
    <font>
      <b/>
      <sz val="14"/>
      <name val="Avenir Next LT Pro"/>
      <family val="2"/>
    </font>
    <font>
      <b/>
      <sz val="11"/>
      <color theme="0"/>
      <name val="Avenir Next LT Pro"/>
      <family val="2"/>
    </font>
    <font>
      <sz val="11"/>
      <color theme="1"/>
      <name val="Aptos Narrow"/>
      <family val="2"/>
      <scheme val="minor"/>
    </font>
    <font>
      <b/>
      <sz val="12"/>
      <color theme="0"/>
      <name val="Avenir Next LT Pro"/>
      <family val="2"/>
    </font>
    <font>
      <sz val="8"/>
      <name val="Avenir Next LT Pro"/>
      <family val="2"/>
    </font>
    <font>
      <b/>
      <i/>
      <sz val="12"/>
      <color theme="1"/>
      <name val="Avenir Next LT Pro"/>
      <family val="2"/>
    </font>
    <font>
      <sz val="10"/>
      <color theme="1"/>
      <name val="Avenir Next LT Pro"/>
      <family val="2"/>
    </font>
    <font>
      <b/>
      <sz val="11"/>
      <color theme="1"/>
      <name val="Avenir Next LT Pro"/>
      <family val="2"/>
    </font>
    <font>
      <sz val="14"/>
      <color rgb="FFFF0000"/>
      <name val="Avenir Next LT Pro"/>
      <family val="2"/>
    </font>
    <font>
      <b/>
      <sz val="16"/>
      <color theme="0"/>
      <name val="Avenir Next LT Pro"/>
      <family val="2"/>
    </font>
    <font>
      <b/>
      <sz val="14"/>
      <color theme="0"/>
      <name val="Avenir Next LT Pro"/>
      <family val="2"/>
    </font>
    <font>
      <b/>
      <i/>
      <sz val="11"/>
      <color theme="0" tint="-4.9989318521683403E-2"/>
      <name val="Avenir Next LT Pro"/>
      <family val="2"/>
    </font>
    <font>
      <b/>
      <i/>
      <sz val="11"/>
      <color theme="1"/>
      <name val="Avenir Next LT Pro"/>
      <family val="2"/>
    </font>
    <font>
      <i/>
      <sz val="11"/>
      <name val="Avenir Next LT Pro"/>
      <family val="2"/>
    </font>
    <font>
      <sz val="11"/>
      <name val="Avenir Next LT Pro"/>
      <family val="2"/>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249977111117893"/>
        <bgColor indexed="64"/>
      </patternFill>
    </fill>
    <fill>
      <patternFill patternType="solid">
        <fgColor rgb="FF00B050"/>
        <bgColor indexed="64"/>
      </patternFill>
    </fill>
  </fills>
  <borders count="6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double">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style="thin">
        <color theme="1" tint="0.34998626667073579"/>
      </right>
      <top/>
      <bottom/>
      <diagonal/>
    </border>
    <border>
      <left/>
      <right/>
      <top style="thin">
        <color theme="1" tint="0.34998626667073579"/>
      </top>
      <bottom/>
      <diagonal/>
    </border>
    <border>
      <left/>
      <right/>
      <top/>
      <bottom style="thin">
        <color theme="1" tint="0.34998626667073579"/>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1" tint="0.34998626667073579"/>
      </bottom>
      <diagonal/>
    </border>
    <border>
      <left style="medium">
        <color theme="1" tint="0.499984740745262"/>
      </left>
      <right style="medium">
        <color theme="1" tint="0.499984740745262"/>
      </right>
      <top style="thin">
        <color theme="1" tint="0.34998626667073579"/>
      </top>
      <bottom style="thin">
        <color theme="1" tint="0.34998626667073579"/>
      </bottom>
      <diagonal/>
    </border>
    <border>
      <left style="medium">
        <color theme="1" tint="0.499984740745262"/>
      </left>
      <right style="medium">
        <color theme="1" tint="0.499984740745262"/>
      </right>
      <top style="thin">
        <color theme="1" tint="0.34998626667073579"/>
      </top>
      <bottom style="medium">
        <color theme="1" tint="0.499984740745262"/>
      </bottom>
      <diagonal/>
    </border>
    <border>
      <left style="thin">
        <color theme="1" tint="0.34998626667073579"/>
      </left>
      <right/>
      <top/>
      <bottom style="thin">
        <color theme="1" tint="0.499984740745262"/>
      </bottom>
      <diagonal/>
    </border>
    <border>
      <left/>
      <right style="thin">
        <color theme="1" tint="0.34998626667073579"/>
      </right>
      <top/>
      <bottom style="thin">
        <color theme="1" tint="0.499984740745262"/>
      </bottom>
      <diagonal/>
    </border>
    <border>
      <left style="thin">
        <color theme="1" tint="0.499984740745262"/>
      </left>
      <right/>
      <top style="thin">
        <color theme="1" tint="0.34998626667073579"/>
      </top>
      <bottom style="thin">
        <color theme="1" tint="0.34998626667073579"/>
      </bottom>
      <diagonal/>
    </border>
    <border>
      <left/>
      <right style="thin">
        <color theme="1" tint="0.499984740745262"/>
      </right>
      <top style="thin">
        <color theme="1" tint="0.34998626667073579"/>
      </top>
      <bottom style="thin">
        <color theme="1" tint="0.34998626667073579"/>
      </bottom>
      <diagonal/>
    </border>
    <border>
      <left/>
      <right/>
      <top style="thin">
        <color theme="1" tint="0.499984740745262"/>
      </top>
      <bottom style="double">
        <color theme="1" tint="0.34998626667073579"/>
      </bottom>
      <diagonal/>
    </border>
    <border>
      <left style="thin">
        <color theme="1" tint="0.499984740745262"/>
      </left>
      <right/>
      <top style="thin">
        <color theme="1" tint="0.499984740745262"/>
      </top>
      <bottom style="thin">
        <color theme="1" tint="0.34998626667073579"/>
      </bottom>
      <diagonal/>
    </border>
    <border>
      <left/>
      <right/>
      <top style="thin">
        <color theme="1" tint="0.499984740745262"/>
      </top>
      <bottom style="thin">
        <color theme="1" tint="0.34998626667073579"/>
      </bottom>
      <diagonal/>
    </border>
    <border>
      <left/>
      <right style="thin">
        <color theme="1" tint="0.499984740745262"/>
      </right>
      <top style="thin">
        <color theme="1" tint="0.499984740745262"/>
      </top>
      <bottom style="thin">
        <color theme="1" tint="0.34998626667073579"/>
      </bottom>
      <diagonal/>
    </border>
    <border>
      <left style="thin">
        <color theme="1" tint="0.34998626667073579"/>
      </left>
      <right style="thin">
        <color theme="1" tint="0.34998626667073579"/>
      </right>
      <top style="medium">
        <color theme="1" tint="0.499984740745262"/>
      </top>
      <bottom/>
      <diagonal/>
    </border>
    <border>
      <left style="thin">
        <color theme="1" tint="0.34998626667073579"/>
      </left>
      <right style="thin">
        <color theme="1" tint="0.34998626667073579"/>
      </right>
      <top/>
      <bottom style="medium">
        <color theme="1" tint="0.499984740745262"/>
      </bottom>
      <diagonal/>
    </border>
    <border>
      <left style="thin">
        <color theme="1" tint="0.34998626667073579"/>
      </left>
      <right style="thin">
        <color theme="1" tint="0.34998626667073579"/>
      </right>
      <top/>
      <bottom style="thin">
        <color theme="1" tint="0.499984740745262"/>
      </bottom>
      <diagonal/>
    </border>
    <border>
      <left/>
      <right/>
      <top style="thin">
        <color theme="1" tint="0.499984740745262"/>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theme="1" tint="0.34998626667073579"/>
      </left>
      <right/>
      <top style="thin">
        <color theme="0" tint="-0.14999847407452621"/>
      </top>
      <bottom/>
      <diagonal/>
    </border>
    <border>
      <left/>
      <right style="thin">
        <color theme="1" tint="0.34998626667073579"/>
      </right>
      <top style="thin">
        <color theme="0" tint="-0.14999847407452621"/>
      </top>
      <bottom/>
      <diagonal/>
    </border>
    <border>
      <left style="thin">
        <color theme="1" tint="0.34998626667073579"/>
      </left>
      <right/>
      <top/>
      <bottom/>
      <diagonal/>
    </border>
    <border>
      <left style="thin">
        <color theme="1" tint="0.34998626667073579"/>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5" fillId="0" borderId="0"/>
    <xf numFmtId="9" fontId="1" fillId="0" borderId="0" applyFont="0" applyFill="0" applyBorder="0" applyAlignment="0" applyProtection="0"/>
  </cellStyleXfs>
  <cellXfs count="229">
    <xf numFmtId="0" fontId="0" fillId="0" borderId="0" xfId="0"/>
    <xf numFmtId="0" fontId="2" fillId="2" borderId="0" xfId="0" applyFont="1" applyFill="1"/>
    <xf numFmtId="0" fontId="6" fillId="2" borderId="0" xfId="0" applyFont="1" applyFill="1"/>
    <xf numFmtId="0" fontId="4" fillId="2" borderId="0" xfId="0" applyFont="1" applyFill="1"/>
    <xf numFmtId="0" fontId="5" fillId="2" borderId="0" xfId="0" applyFont="1" applyFill="1"/>
    <xf numFmtId="0" fontId="2" fillId="4" borderId="0" xfId="0" applyFont="1" applyFill="1"/>
    <xf numFmtId="0" fontId="3" fillId="2" borderId="0" xfId="0" applyFont="1" applyFill="1" applyAlignment="1">
      <alignment horizontal="left" vertical="center"/>
    </xf>
    <xf numFmtId="0" fontId="2" fillId="2" borderId="0" xfId="0" quotePrefix="1" applyFont="1" applyFill="1"/>
    <xf numFmtId="0" fontId="7" fillId="2" borderId="0" xfId="0" applyFont="1" applyFill="1"/>
    <xf numFmtId="0" fontId="8" fillId="2" borderId="0" xfId="0" applyFont="1" applyFill="1"/>
    <xf numFmtId="0" fontId="2" fillId="2" borderId="1" xfId="0" applyFont="1" applyFill="1" applyBorder="1"/>
    <xf numFmtId="0" fontId="2" fillId="2" borderId="1" xfId="0" applyFont="1" applyFill="1" applyBorder="1" applyAlignment="1">
      <alignment horizontal="center"/>
    </xf>
    <xf numFmtId="0" fontId="4" fillId="2" borderId="0" xfId="0" applyFont="1" applyFill="1" applyAlignment="1">
      <alignment horizontal="right"/>
    </xf>
    <xf numFmtId="0" fontId="7" fillId="2" borderId="0" xfId="0" quotePrefix="1" applyFont="1" applyFill="1"/>
    <xf numFmtId="0" fontId="2" fillId="2" borderId="0" xfId="0" applyFont="1" applyFill="1" applyProtection="1">
      <protection locked="0"/>
    </xf>
    <xf numFmtId="0" fontId="2" fillId="2" borderId="13" xfId="0" applyFont="1" applyFill="1" applyBorder="1" applyAlignment="1">
      <alignment horizontal="center"/>
    </xf>
    <xf numFmtId="0" fontId="2" fillId="3" borderId="13" xfId="0" applyFont="1" applyFill="1" applyBorder="1" applyAlignment="1" applyProtection="1">
      <alignment horizontal="center"/>
      <protection locked="0"/>
    </xf>
    <xf numFmtId="43" fontId="2" fillId="3" borderId="13" xfId="1" applyFont="1" applyFill="1" applyBorder="1" applyProtection="1">
      <protection locked="0"/>
    </xf>
    <xf numFmtId="0" fontId="15" fillId="2" borderId="0" xfId="0" applyFont="1" applyFill="1"/>
    <xf numFmtId="0" fontId="16" fillId="2" borderId="0" xfId="0" applyFont="1" applyFill="1"/>
    <xf numFmtId="0" fontId="17" fillId="2" borderId="0" xfId="0" applyFont="1" applyFill="1"/>
    <xf numFmtId="43" fontId="2" fillId="3" borderId="1" xfId="1" applyFont="1" applyFill="1" applyBorder="1" applyAlignment="1" applyProtection="1">
      <protection locked="0"/>
    </xf>
    <xf numFmtId="0" fontId="4" fillId="2" borderId="0" xfId="0" applyFont="1" applyFill="1" applyAlignment="1">
      <alignment vertical="center" wrapText="1"/>
    </xf>
    <xf numFmtId="0" fontId="4" fillId="2" borderId="0" xfId="0" applyFont="1" applyFill="1" applyAlignment="1">
      <alignment vertical="center"/>
    </xf>
    <xf numFmtId="43" fontId="5" fillId="2" borderId="0" xfId="0" applyNumberFormat="1" applyFont="1" applyFill="1" applyAlignment="1">
      <alignment horizontal="center"/>
    </xf>
    <xf numFmtId="43" fontId="2" fillId="3" borderId="2" xfId="1" applyFont="1" applyFill="1" applyBorder="1" applyAlignment="1" applyProtection="1">
      <protection locked="0"/>
    </xf>
    <xf numFmtId="0" fontId="2" fillId="2" borderId="2" xfId="0" applyFont="1" applyFill="1" applyBorder="1" applyAlignment="1">
      <alignment horizontal="center"/>
    </xf>
    <xf numFmtId="43" fontId="2" fillId="3" borderId="3" xfId="1" applyFont="1" applyFill="1" applyBorder="1" applyAlignment="1" applyProtection="1">
      <protection locked="0"/>
    </xf>
    <xf numFmtId="0" fontId="2" fillId="5" borderId="0" xfId="0" applyFont="1" applyFill="1"/>
    <xf numFmtId="0" fontId="19" fillId="5" borderId="0" xfId="0" applyFont="1" applyFill="1"/>
    <xf numFmtId="0" fontId="20" fillId="5" borderId="0" xfId="0" applyFont="1" applyFill="1"/>
    <xf numFmtId="0" fontId="21" fillId="5" borderId="0" xfId="0" applyFont="1" applyFill="1"/>
    <xf numFmtId="0" fontId="22" fillId="5" borderId="0" xfId="0" applyFont="1" applyFill="1"/>
    <xf numFmtId="0" fontId="2" fillId="2" borderId="0" xfId="0" applyFont="1" applyFill="1" applyAlignment="1">
      <alignment horizontal="left"/>
    </xf>
    <xf numFmtId="0" fontId="20" fillId="5" borderId="0" xfId="0" applyFont="1" applyFill="1" applyAlignment="1">
      <alignment horizontal="left"/>
    </xf>
    <xf numFmtId="0" fontId="2" fillId="2" borderId="0" xfId="0" applyFont="1" applyFill="1" applyAlignment="1">
      <alignment horizontal="right" vertical="center"/>
    </xf>
    <xf numFmtId="0" fontId="2" fillId="2" borderId="0" xfId="0" applyFont="1" applyFill="1" applyAlignment="1">
      <alignment horizontal="center" vertical="center" wrapText="1"/>
    </xf>
    <xf numFmtId="17" fontId="2" fillId="2" borderId="0" xfId="0" applyNumberFormat="1" applyFont="1" applyFill="1"/>
    <xf numFmtId="17" fontId="28" fillId="2" borderId="0" xfId="0" applyNumberFormat="1" applyFont="1" applyFill="1"/>
    <xf numFmtId="0" fontId="2" fillId="5" borderId="0" xfId="0" applyFont="1" applyFill="1" applyProtection="1">
      <protection locked="0"/>
    </xf>
    <xf numFmtId="43" fontId="2" fillId="3" borderId="1" xfId="1" applyFont="1" applyFill="1" applyBorder="1" applyAlignment="1" applyProtection="1">
      <alignment horizontal="center"/>
      <protection locked="0"/>
    </xf>
    <xf numFmtId="43" fontId="2" fillId="3" borderId="33" xfId="1" applyFont="1" applyFill="1" applyBorder="1" applyAlignment="1" applyProtection="1">
      <alignment horizontal="center"/>
      <protection locked="0"/>
    </xf>
    <xf numFmtId="43" fontId="2" fillId="3" borderId="34" xfId="1" applyFont="1" applyFill="1" applyBorder="1" applyAlignment="1" applyProtection="1">
      <alignment horizontal="center"/>
      <protection locked="0"/>
    </xf>
    <xf numFmtId="43" fontId="2" fillId="3" borderId="35" xfId="1" applyFont="1" applyFill="1" applyBorder="1" applyAlignment="1" applyProtection="1">
      <alignment horizontal="center"/>
      <protection locked="0"/>
    </xf>
    <xf numFmtId="0" fontId="18" fillId="2" borderId="0" xfId="0" applyFont="1" applyFill="1" applyAlignment="1">
      <alignment horizontal="center" vertical="center" wrapText="1"/>
    </xf>
    <xf numFmtId="0" fontId="4" fillId="2" borderId="52" xfId="0" applyFont="1" applyFill="1" applyBorder="1"/>
    <xf numFmtId="0" fontId="2" fillId="2" borderId="53" xfId="0" applyFont="1" applyFill="1" applyBorder="1"/>
    <xf numFmtId="0" fontId="2" fillId="2" borderId="54" xfId="0" applyFont="1" applyFill="1" applyBorder="1"/>
    <xf numFmtId="0" fontId="2" fillId="2" borderId="55" xfId="0" applyFont="1" applyFill="1" applyBorder="1"/>
    <xf numFmtId="0" fontId="2" fillId="2" borderId="57" xfId="0" applyFont="1" applyFill="1" applyBorder="1"/>
    <xf numFmtId="0" fontId="2" fillId="2" borderId="58" xfId="0" applyFont="1" applyFill="1" applyBorder="1"/>
    <xf numFmtId="0" fontId="2" fillId="2" borderId="60" xfId="0" applyFont="1" applyFill="1" applyBorder="1"/>
    <xf numFmtId="0" fontId="29" fillId="2" borderId="58" xfId="0" applyFont="1" applyFill="1" applyBorder="1"/>
    <xf numFmtId="0" fontId="29" fillId="2" borderId="0" xfId="0" applyFont="1" applyFill="1"/>
    <xf numFmtId="0" fontId="29" fillId="2" borderId="53" xfId="0" applyFont="1" applyFill="1" applyBorder="1"/>
    <xf numFmtId="164" fontId="29" fillId="3" borderId="13" xfId="1" applyNumberFormat="1" applyFont="1" applyFill="1" applyBorder="1" applyProtection="1">
      <protection locked="0"/>
    </xf>
    <xf numFmtId="164" fontId="29" fillId="3" borderId="59" xfId="1" applyNumberFormat="1" applyFont="1" applyFill="1" applyBorder="1" applyProtection="1">
      <protection locked="0"/>
    </xf>
    <xf numFmtId="0" fontId="29" fillId="3" borderId="59" xfId="0" applyFont="1" applyFill="1" applyBorder="1" applyProtection="1">
      <protection locked="0"/>
    </xf>
    <xf numFmtId="0" fontId="31" fillId="2" borderId="0" xfId="0" applyFont="1" applyFill="1"/>
    <xf numFmtId="43" fontId="9" fillId="6" borderId="14" xfId="1" applyFont="1" applyFill="1" applyBorder="1" applyAlignment="1"/>
    <xf numFmtId="164" fontId="11" fillId="6" borderId="0" xfId="1" applyNumberFormat="1" applyFont="1" applyFill="1" applyBorder="1"/>
    <xf numFmtId="10" fontId="11" fillId="6" borderId="0" xfId="3" applyNumberFormat="1" applyFont="1" applyFill="1" applyBorder="1"/>
    <xf numFmtId="164" fontId="11" fillId="6" borderId="58" xfId="1" applyNumberFormat="1" applyFont="1" applyFill="1" applyBorder="1"/>
    <xf numFmtId="10" fontId="11" fillId="6" borderId="58" xfId="3" applyNumberFormat="1" applyFont="1" applyFill="1" applyBorder="1"/>
    <xf numFmtId="0" fontId="9" fillId="2" borderId="0" xfId="0" applyFont="1" applyFill="1"/>
    <xf numFmtId="0" fontId="32" fillId="6" borderId="0" xfId="0" applyFont="1" applyFill="1"/>
    <xf numFmtId="0" fontId="9" fillId="6" borderId="0" xfId="0" applyFont="1" applyFill="1"/>
    <xf numFmtId="0" fontId="10" fillId="6" borderId="0" xfId="0" applyFont="1" applyFill="1"/>
    <xf numFmtId="0" fontId="11" fillId="6" borderId="0" xfId="0" applyFont="1" applyFill="1"/>
    <xf numFmtId="0" fontId="33" fillId="6" borderId="0" xfId="0" applyFont="1" applyFill="1"/>
    <xf numFmtId="0" fontId="26" fillId="6" borderId="0" xfId="0" applyFont="1" applyFill="1"/>
    <xf numFmtId="0" fontId="26" fillId="6" borderId="0" xfId="0" quotePrefix="1" applyFont="1" applyFill="1"/>
    <xf numFmtId="0" fontId="34" fillId="5" borderId="0" xfId="0" applyFont="1" applyFill="1"/>
    <xf numFmtId="0" fontId="2" fillId="2" borderId="50" xfId="0" applyFont="1" applyFill="1" applyBorder="1"/>
    <xf numFmtId="0" fontId="2" fillId="2" borderId="51" xfId="0" applyFont="1" applyFill="1" applyBorder="1"/>
    <xf numFmtId="0" fontId="35" fillId="2" borderId="0" xfId="0" applyFont="1" applyFill="1"/>
    <xf numFmtId="0" fontId="12" fillId="2" borderId="0" xfId="0" applyFont="1" applyFill="1"/>
    <xf numFmtId="0" fontId="36" fillId="2" borderId="0" xfId="0" applyFont="1" applyFill="1"/>
    <xf numFmtId="0" fontId="37" fillId="2" borderId="0" xfId="0" applyFont="1" applyFill="1"/>
    <xf numFmtId="165" fontId="2" fillId="2" borderId="1" xfId="0" applyNumberFormat="1" applyFont="1" applyFill="1" applyBorder="1" applyAlignment="1">
      <alignment horizontal="center"/>
    </xf>
    <xf numFmtId="165" fontId="2" fillId="2" borderId="2" xfId="0" applyNumberFormat="1" applyFont="1" applyFill="1" applyBorder="1" applyAlignment="1">
      <alignment horizontal="center"/>
    </xf>
    <xf numFmtId="0" fontId="21" fillId="5" borderId="0" xfId="0" applyFont="1" applyFill="1" applyAlignment="1">
      <alignment horizontal="right"/>
    </xf>
    <xf numFmtId="43" fontId="5" fillId="3" borderId="5" xfId="0" applyNumberFormat="1" applyFont="1" applyFill="1" applyBorder="1" applyAlignment="1">
      <alignment horizontal="center"/>
    </xf>
    <xf numFmtId="43" fontId="20" fillId="6" borderId="25" xfId="1" applyFont="1" applyFill="1" applyBorder="1" applyProtection="1"/>
    <xf numFmtId="43" fontId="20" fillId="6" borderId="26" xfId="1" applyFont="1" applyFill="1" applyBorder="1" applyProtection="1"/>
    <xf numFmtId="43" fontId="20" fillId="6" borderId="27" xfId="1" applyFont="1" applyFill="1" applyBorder="1" applyProtection="1"/>
    <xf numFmtId="0" fontId="21" fillId="5" borderId="6"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36"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1" fillId="5" borderId="37" xfId="0" applyFont="1" applyFill="1" applyBorder="1" applyAlignment="1">
      <alignment horizontal="center" vertical="center" wrapText="1"/>
    </xf>
    <xf numFmtId="0" fontId="21" fillId="6" borderId="25" xfId="0" applyFont="1" applyFill="1" applyBorder="1"/>
    <xf numFmtId="0" fontId="21" fillId="6" borderId="26" xfId="0" applyFont="1" applyFill="1" applyBorder="1"/>
    <xf numFmtId="0" fontId="21" fillId="6" borderId="27" xfId="0" applyFont="1" applyFill="1" applyBorder="1"/>
    <xf numFmtId="0" fontId="21" fillId="5" borderId="23" xfId="0" applyFont="1" applyFill="1" applyBorder="1" applyAlignment="1">
      <alignment horizontal="center"/>
    </xf>
    <xf numFmtId="0" fontId="21" fillId="5" borderId="8"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9" xfId="0" applyFont="1" applyFill="1" applyBorder="1" applyAlignment="1">
      <alignment horizontal="center" vertical="center" wrapText="1"/>
    </xf>
    <xf numFmtId="43" fontId="11" fillId="6" borderId="0" xfId="1" applyFont="1" applyFill="1" applyBorder="1" applyAlignment="1">
      <alignment horizontal="center"/>
    </xf>
    <xf numFmtId="43" fontId="11" fillId="6" borderId="56" xfId="1" applyFont="1" applyFill="1" applyBorder="1" applyAlignment="1">
      <alignment horizontal="center"/>
    </xf>
    <xf numFmtId="0" fontId="4" fillId="2" borderId="0" xfId="0" applyFont="1" applyFill="1" applyAlignment="1">
      <alignment horizontal="right"/>
    </xf>
    <xf numFmtId="43" fontId="5" fillId="2" borderId="5" xfId="0" applyNumberFormat="1" applyFont="1" applyFill="1" applyBorder="1" applyAlignment="1">
      <alignment horizontal="center"/>
    </xf>
    <xf numFmtId="0" fontId="30" fillId="2" borderId="25" xfId="0" applyFont="1" applyFill="1" applyBorder="1"/>
    <xf numFmtId="0" fontId="30" fillId="2" borderId="26" xfId="0" applyFont="1" applyFill="1" applyBorder="1"/>
    <xf numFmtId="0" fontId="30" fillId="2" borderId="27" xfId="0" applyFont="1" applyFill="1" applyBorder="1"/>
    <xf numFmtId="43" fontId="2" fillId="2" borderId="58" xfId="0" applyNumberFormat="1" applyFont="1" applyFill="1" applyBorder="1" applyAlignment="1">
      <alignment horizontal="center"/>
    </xf>
    <xf numFmtId="0" fontId="2" fillId="2" borderId="58" xfId="0" applyFont="1" applyFill="1" applyBorder="1" applyAlignment="1">
      <alignment horizontal="center"/>
    </xf>
    <xf numFmtId="43" fontId="11" fillId="6" borderId="58" xfId="1" applyFont="1" applyFill="1" applyBorder="1" applyAlignment="1">
      <alignment horizontal="center"/>
    </xf>
    <xf numFmtId="43" fontId="11" fillId="6" borderId="60" xfId="1" applyFont="1" applyFill="1" applyBorder="1" applyAlignment="1">
      <alignment horizontal="center"/>
    </xf>
    <xf numFmtId="43" fontId="13" fillId="3" borderId="25" xfId="1" applyFont="1" applyFill="1" applyBorder="1" applyProtection="1">
      <protection locked="0"/>
    </xf>
    <xf numFmtId="43" fontId="13" fillId="3" borderId="26" xfId="1" applyFont="1" applyFill="1" applyBorder="1" applyProtection="1">
      <protection locked="0"/>
    </xf>
    <xf numFmtId="43" fontId="13" fillId="3" borderId="27" xfId="1" applyFont="1" applyFill="1" applyBorder="1" applyProtection="1">
      <protection locked="0"/>
    </xf>
    <xf numFmtId="43" fontId="23" fillId="2" borderId="5" xfId="0" applyNumberFormat="1" applyFont="1" applyFill="1" applyBorder="1" applyAlignment="1">
      <alignment horizontal="center"/>
    </xf>
    <xf numFmtId="43" fontId="20" fillId="6" borderId="41" xfId="1" applyFont="1" applyFill="1" applyBorder="1" applyProtection="1"/>
    <xf numFmtId="43" fontId="20" fillId="6" borderId="42" xfId="1" applyFont="1" applyFill="1" applyBorder="1" applyProtection="1"/>
    <xf numFmtId="43" fontId="20" fillId="6" borderId="43" xfId="1" applyFont="1" applyFill="1" applyBorder="1" applyProtection="1"/>
    <xf numFmtId="0" fontId="5" fillId="2" borderId="30" xfId="0" applyFont="1" applyFill="1" applyBorder="1" applyAlignment="1">
      <alignment horizontal="center"/>
    </xf>
    <xf numFmtId="0" fontId="5" fillId="2" borderId="31" xfId="0" applyFont="1" applyFill="1" applyBorder="1" applyAlignment="1">
      <alignment horizontal="center"/>
    </xf>
    <xf numFmtId="0" fontId="5" fillId="2" borderId="32" xfId="0" applyFont="1" applyFill="1" applyBorder="1" applyAlignment="1">
      <alignment horizontal="center"/>
    </xf>
    <xf numFmtId="0" fontId="4" fillId="3" borderId="25" xfId="0" applyFont="1" applyFill="1" applyBorder="1" applyProtection="1">
      <protection locked="0"/>
    </xf>
    <xf numFmtId="0" fontId="4" fillId="3" borderId="26" xfId="0" applyFont="1" applyFill="1" applyBorder="1" applyProtection="1">
      <protection locked="0"/>
    </xf>
    <xf numFmtId="0" fontId="4" fillId="3" borderId="27" xfId="0" applyFont="1" applyFill="1" applyBorder="1" applyProtection="1">
      <protection locked="0"/>
    </xf>
    <xf numFmtId="43" fontId="13" fillId="3" borderId="41" xfId="1" applyFont="1" applyFill="1" applyBorder="1" applyProtection="1">
      <protection locked="0"/>
    </xf>
    <xf numFmtId="43" fontId="13" fillId="3" borderId="42" xfId="1" applyFont="1" applyFill="1" applyBorder="1" applyProtection="1">
      <protection locked="0"/>
    </xf>
    <xf numFmtId="43" fontId="13" fillId="3" borderId="43" xfId="1" applyFont="1" applyFill="1" applyBorder="1" applyProtection="1">
      <protection locked="0"/>
    </xf>
    <xf numFmtId="43" fontId="5" fillId="2" borderId="5" xfId="0" applyNumberFormat="1" applyFont="1" applyFill="1" applyBorder="1"/>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2" xfId="0" applyFont="1" applyFill="1" applyBorder="1"/>
    <xf numFmtId="0" fontId="4" fillId="2" borderId="3" xfId="0" applyFont="1" applyFill="1" applyBorder="1"/>
    <xf numFmtId="0" fontId="4" fillId="2" borderId="4" xfId="0" applyFont="1" applyFill="1" applyBorder="1"/>
    <xf numFmtId="43" fontId="9" fillId="6" borderId="25" xfId="1" applyFont="1" applyFill="1" applyBorder="1" applyAlignment="1"/>
    <xf numFmtId="43" fontId="9" fillId="6" borderId="27" xfId="1" applyFont="1" applyFill="1" applyBorder="1" applyAlignment="1"/>
    <xf numFmtId="0" fontId="4" fillId="2" borderId="4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25" xfId="0" applyFont="1" applyFill="1" applyBorder="1"/>
    <xf numFmtId="0" fontId="4" fillId="2" borderId="26" xfId="0" applyFont="1" applyFill="1" applyBorder="1"/>
    <xf numFmtId="0" fontId="4" fillId="2" borderId="27" xfId="0" applyFont="1" applyFill="1" applyBorder="1"/>
    <xf numFmtId="0" fontId="2" fillId="3" borderId="25" xfId="0" applyFont="1" applyFill="1" applyBorder="1" applyProtection="1">
      <protection locked="0"/>
    </xf>
    <xf numFmtId="0" fontId="2" fillId="3" borderId="26" xfId="0" applyFont="1" applyFill="1" applyBorder="1" applyProtection="1">
      <protection locked="0"/>
    </xf>
    <xf numFmtId="0" fontId="2" fillId="3" borderId="27" xfId="0" applyFont="1" applyFill="1" applyBorder="1" applyProtection="1">
      <protection locked="0"/>
    </xf>
    <xf numFmtId="0" fontId="4" fillId="2" borderId="6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0" xfId="0" applyFont="1" applyFill="1" applyBorder="1" applyAlignment="1">
      <alignment horizontal="center" vertical="center" wrapText="1"/>
    </xf>
    <xf numFmtId="0" fontId="2" fillId="3" borderId="2" xfId="0" applyFont="1" applyFill="1" applyBorder="1" applyProtection="1">
      <protection locked="0"/>
    </xf>
    <xf numFmtId="0" fontId="2" fillId="3" borderId="3" xfId="0" applyFont="1" applyFill="1" applyBorder="1" applyProtection="1">
      <protection locked="0"/>
    </xf>
    <xf numFmtId="0" fontId="2" fillId="3" borderId="4" xfId="0" applyFont="1" applyFill="1" applyBorder="1" applyProtection="1">
      <protection locked="0"/>
    </xf>
    <xf numFmtId="43" fontId="5" fillId="2" borderId="40" xfId="0" applyNumberFormat="1" applyFont="1" applyFill="1" applyBorder="1"/>
    <xf numFmtId="0" fontId="4" fillId="3" borderId="2" xfId="0" applyFont="1" applyFill="1" applyBorder="1"/>
    <xf numFmtId="0" fontId="4" fillId="3" borderId="3" xfId="0" applyFont="1" applyFill="1" applyBorder="1"/>
    <xf numFmtId="0" fontId="4" fillId="3" borderId="4" xfId="0" applyFont="1" applyFill="1" applyBorder="1"/>
    <xf numFmtId="0" fontId="2" fillId="3" borderId="2"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9" fillId="6" borderId="25" xfId="0" applyFont="1" applyFill="1" applyBorder="1"/>
    <xf numFmtId="0" fontId="9" fillId="6" borderId="27" xfId="0" applyFont="1" applyFill="1" applyBorder="1"/>
    <xf numFmtId="43" fontId="2" fillId="3" borderId="38" xfId="1" applyFont="1" applyFill="1" applyBorder="1" applyProtection="1">
      <protection locked="0"/>
    </xf>
    <xf numFmtId="43" fontId="2" fillId="3" borderId="39" xfId="1" applyFont="1" applyFill="1" applyBorder="1" applyProtection="1">
      <protection locked="0"/>
    </xf>
    <xf numFmtId="43" fontId="9" fillId="6" borderId="25" xfId="1" applyFont="1" applyFill="1" applyBorder="1"/>
    <xf numFmtId="43" fontId="9" fillId="6" borderId="27" xfId="1" applyFont="1" applyFill="1" applyBorder="1"/>
    <xf numFmtId="0" fontId="7" fillId="2" borderId="0" xfId="0" applyFont="1" applyFill="1" applyAlignment="1">
      <alignment horizontal="left"/>
    </xf>
    <xf numFmtId="0" fontId="2" fillId="2" borderId="0" xfId="0" applyFont="1" applyFill="1" applyAlignment="1">
      <alignment horizontal="right"/>
    </xf>
    <xf numFmtId="0" fontId="2" fillId="2" borderId="10" xfId="0" applyFont="1" applyFill="1" applyBorder="1" applyAlignment="1">
      <alignment horizontal="right"/>
    </xf>
    <xf numFmtId="43" fontId="2" fillId="3" borderId="2" xfId="1" applyFont="1" applyFill="1" applyBorder="1" applyAlignment="1" applyProtection="1">
      <alignment horizontal="right"/>
      <protection locked="0"/>
    </xf>
    <xf numFmtId="43" fontId="2" fillId="3" borderId="4" xfId="1" applyFont="1" applyFill="1" applyBorder="1" applyAlignment="1" applyProtection="1">
      <alignment horizontal="right"/>
      <protection locked="0"/>
    </xf>
    <xf numFmtId="0" fontId="4" fillId="2" borderId="2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2" fontId="9" fillId="6" borderId="25" xfId="0" applyNumberFormat="1" applyFont="1" applyFill="1" applyBorder="1"/>
    <xf numFmtId="2" fontId="9" fillId="6" borderId="27" xfId="0" applyNumberFormat="1" applyFont="1" applyFill="1" applyBorder="1"/>
    <xf numFmtId="0" fontId="2" fillId="2" borderId="0" xfId="0" applyFont="1" applyFill="1"/>
    <xf numFmtId="0" fontId="14" fillId="2" borderId="0" xfId="0" applyFont="1" applyFill="1" applyAlignment="1">
      <alignment horizontal="left" vertical="center"/>
    </xf>
    <xf numFmtId="0" fontId="2" fillId="2" borderId="0" xfId="0" applyFont="1" applyFill="1" applyAlignment="1">
      <alignment horizontal="left" vertical="top" wrapText="1"/>
    </xf>
    <xf numFmtId="0" fontId="2" fillId="2" borderId="0" xfId="0" applyFont="1" applyFill="1" applyAlignment="1">
      <alignment horizontal="left"/>
    </xf>
    <xf numFmtId="43" fontId="9" fillId="6" borderId="0" xfId="0" applyNumberFormat="1" applyFont="1" applyFill="1" applyAlignment="1">
      <alignment horizontal="center"/>
    </xf>
    <xf numFmtId="0" fontId="4" fillId="2" borderId="50" xfId="0" applyFont="1" applyFill="1" applyBorder="1" applyAlignment="1">
      <alignment horizontal="right"/>
    </xf>
    <xf numFmtId="0" fontId="4" fillId="2" borderId="51" xfId="0" applyFont="1" applyFill="1" applyBorder="1" applyAlignment="1">
      <alignment horizontal="right"/>
    </xf>
    <xf numFmtId="0" fontId="24" fillId="6" borderId="0" xfId="0" applyFont="1" applyFill="1" applyAlignment="1">
      <alignment horizontal="left" vertical="top" wrapText="1"/>
    </xf>
    <xf numFmtId="43" fontId="9" fillId="6" borderId="25" xfId="1" applyFont="1" applyFill="1" applyBorder="1" applyProtection="1"/>
    <xf numFmtId="43" fontId="9" fillId="6" borderId="26" xfId="1" applyFont="1" applyFill="1" applyBorder="1" applyProtection="1"/>
    <xf numFmtId="43" fontId="9" fillId="6" borderId="27" xfId="1" applyFont="1" applyFill="1" applyBorder="1" applyProtection="1"/>
    <xf numFmtId="0" fontId="4" fillId="2" borderId="1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26" fillId="6" borderId="49" xfId="0" applyFont="1" applyFill="1" applyBorder="1" applyAlignment="1">
      <alignment horizontal="center" vertical="center" wrapText="1"/>
    </xf>
    <xf numFmtId="0" fontId="26" fillId="6" borderId="48" xfId="0" applyFont="1" applyFill="1" applyBorder="1" applyAlignment="1">
      <alignment horizontal="center" vertical="center"/>
    </xf>
    <xf numFmtId="0" fontId="26" fillId="6" borderId="49" xfId="0" applyFont="1" applyFill="1" applyBorder="1" applyAlignment="1">
      <alignment horizontal="center" vertical="center"/>
    </xf>
    <xf numFmtId="0" fontId="10" fillId="5" borderId="47" xfId="0" applyFont="1" applyFill="1" applyBorder="1" applyAlignment="1">
      <alignment horizontal="left"/>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2" borderId="2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62"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4" fillId="6" borderId="48" xfId="0" applyFont="1" applyFill="1" applyBorder="1" applyAlignment="1">
      <alignment horizontal="center" vertical="center" wrapText="1"/>
    </xf>
    <xf numFmtId="0" fontId="24" fillId="6" borderId="49"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17" fontId="2" fillId="2" borderId="1" xfId="0" applyNumberFormat="1" applyFont="1" applyFill="1" applyBorder="1" applyAlignment="1">
      <alignment horizontal="center"/>
    </xf>
    <xf numFmtId="0" fontId="2" fillId="2" borderId="1" xfId="0" applyFont="1" applyFill="1" applyBorder="1" applyAlignment="1">
      <alignment horizontal="center"/>
    </xf>
    <xf numFmtId="17" fontId="2" fillId="2" borderId="1" xfId="0" applyNumberFormat="1" applyFont="1" applyFill="1" applyBorder="1" applyAlignment="1">
      <alignment horizontal="left"/>
    </xf>
  </cellXfs>
  <cellStyles count="4">
    <cellStyle name="Comma" xfId="1" builtinId="3"/>
    <cellStyle name="Normal" xfId="0" builtinId="0"/>
    <cellStyle name="Normal 5" xfId="2" xr:uid="{E3AF0781-235E-4F18-BD8F-687A0FB1AFE8}"/>
    <cellStyle name="Percent" xfId="3" builtinId="5"/>
  </cellStyles>
  <dxfs count="0"/>
  <tableStyles count="0" defaultTableStyle="TableStyleMedium2" defaultPivotStyle="PivotStyleLight16"/>
  <colors>
    <mruColors>
      <color rgb="FFFFCC66"/>
      <color rgb="FFFF0066"/>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Link_Shares"/><Relationship Id="rId13" Type="http://schemas.openxmlformats.org/officeDocument/2006/relationships/hyperlink" Target="#Link_Livestock"/><Relationship Id="rId18" Type="http://schemas.openxmlformats.org/officeDocument/2006/relationships/hyperlink" Target="#Link_The_Calculator"/><Relationship Id="rId26" Type="http://schemas.openxmlformats.org/officeDocument/2006/relationships/image" Target="../media/image8.svg"/><Relationship Id="rId3" Type="http://schemas.openxmlformats.org/officeDocument/2006/relationships/image" Target="../media/image3.png"/><Relationship Id="rId21" Type="http://schemas.openxmlformats.org/officeDocument/2006/relationships/hyperlink" Target="#Link_Nissaab"/><Relationship Id="rId7" Type="http://schemas.openxmlformats.org/officeDocument/2006/relationships/hyperlink" Target="#Link_Currency"/><Relationship Id="rId12" Type="http://schemas.openxmlformats.org/officeDocument/2006/relationships/hyperlink" Target="#Link_Business"/><Relationship Id="rId17" Type="http://schemas.openxmlformats.org/officeDocument/2006/relationships/hyperlink" Target="#Link_About_US"/><Relationship Id="rId25"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hyperlink" Target="#Link_Summary"/><Relationship Id="rId20" Type="http://schemas.openxmlformats.org/officeDocument/2006/relationships/hyperlink" Target="#Link_About_Zakaat"/><Relationship Id="rId1" Type="http://schemas.openxmlformats.org/officeDocument/2006/relationships/image" Target="../media/image1.jpeg"/><Relationship Id="rId6" Type="http://schemas.openxmlformats.org/officeDocument/2006/relationships/hyperlink" Target="#Link_Money"/><Relationship Id="rId11" Type="http://schemas.openxmlformats.org/officeDocument/2006/relationships/hyperlink" Target="#Link_Receivables"/><Relationship Id="rId24" Type="http://schemas.openxmlformats.org/officeDocument/2006/relationships/hyperlink" Target="#Link_Notes"/><Relationship Id="rId5" Type="http://schemas.openxmlformats.org/officeDocument/2006/relationships/hyperlink" Target="#Link_Silver"/><Relationship Id="rId15" Type="http://schemas.openxmlformats.org/officeDocument/2006/relationships/image" Target="../media/image4.jpeg"/><Relationship Id="rId23" Type="http://schemas.openxmlformats.org/officeDocument/2006/relationships/image" Target="../media/image6.jpeg"/><Relationship Id="rId10" Type="http://schemas.openxmlformats.org/officeDocument/2006/relationships/hyperlink" Target="#Link_Savings"/><Relationship Id="rId19" Type="http://schemas.openxmlformats.org/officeDocument/2006/relationships/hyperlink" Target="#Link_Instructions"/><Relationship Id="rId4" Type="http://schemas.openxmlformats.org/officeDocument/2006/relationships/hyperlink" Target="#Link_Gold"/><Relationship Id="rId9" Type="http://schemas.openxmlformats.org/officeDocument/2006/relationships/hyperlink" Target="#Link_Invest"/><Relationship Id="rId14" Type="http://schemas.openxmlformats.org/officeDocument/2006/relationships/hyperlink" Target="#Link_Liabilities"/><Relationship Id="rId22"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18</xdr:col>
      <xdr:colOff>5715</xdr:colOff>
      <xdr:row>43</xdr:row>
      <xdr:rowOff>9525</xdr:rowOff>
    </xdr:from>
    <xdr:to>
      <xdr:col>18</xdr:col>
      <xdr:colOff>762203</xdr:colOff>
      <xdr:row>45</xdr:row>
      <xdr:rowOff>111375</xdr:rowOff>
    </xdr:to>
    <xdr:pic>
      <xdr:nvPicPr>
        <xdr:cNvPr id="4" name="Picture 3" descr="drapeau des Comores | Comoros flag, Flags of the world, Flag">
          <a:extLst>
            <a:ext uri="{FF2B5EF4-FFF2-40B4-BE49-F238E27FC236}">
              <a16:creationId xmlns:a16="http://schemas.microsoft.com/office/drawing/2014/main" id="{A53A3748-6DA7-C283-AA6B-EAC27E67AA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55955" y="8505825"/>
          <a:ext cx="756488" cy="5285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765810</xdr:colOff>
      <xdr:row>26</xdr:row>
      <xdr:rowOff>9525</xdr:rowOff>
    </xdr:from>
    <xdr:to>
      <xdr:col>18</xdr:col>
      <xdr:colOff>750802</xdr:colOff>
      <xdr:row>28</xdr:row>
      <xdr:rowOff>111375</xdr:rowOff>
    </xdr:to>
    <xdr:pic>
      <xdr:nvPicPr>
        <xdr:cNvPr id="5" name="Picture 4" descr="See the source image">
          <a:extLst>
            <a:ext uri="{FF2B5EF4-FFF2-40B4-BE49-F238E27FC236}">
              <a16:creationId xmlns:a16="http://schemas.microsoft.com/office/drawing/2014/main" id="{DFEE1C6B-4E45-AEF1-4AC2-0FB180785D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8810" y="5076825"/>
          <a:ext cx="762231" cy="5285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17438</xdr:colOff>
      <xdr:row>50</xdr:row>
      <xdr:rowOff>6594</xdr:rowOff>
    </xdr:from>
    <xdr:to>
      <xdr:col>18</xdr:col>
      <xdr:colOff>760511</xdr:colOff>
      <xdr:row>52</xdr:row>
      <xdr:rowOff>127495</xdr:rowOff>
    </xdr:to>
    <xdr:pic>
      <xdr:nvPicPr>
        <xdr:cNvPr id="7" name="Picture 6" descr="mauritius flag | Mauritius | Flags of countries | Mauritius flag ...">
          <a:extLst>
            <a:ext uri="{FF2B5EF4-FFF2-40B4-BE49-F238E27FC236}">
              <a16:creationId xmlns:a16="http://schemas.microsoft.com/office/drawing/2014/main" id="{9A2F4B36-5105-38E3-2C96-5160C0C724F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367678" y="9920214"/>
          <a:ext cx="743073" cy="5285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4</xdr:row>
      <xdr:rowOff>123825</xdr:rowOff>
    </xdr:from>
    <xdr:to>
      <xdr:col>2</xdr:col>
      <xdr:colOff>274575</xdr:colOff>
      <xdr:row>6</xdr:row>
      <xdr:rowOff>85725</xdr:rowOff>
    </xdr:to>
    <xdr:sp macro="" textlink="">
      <xdr:nvSpPr>
        <xdr:cNvPr id="8" name="Rectangle: Rounded Corners 7">
          <a:hlinkClick xmlns:r="http://schemas.openxmlformats.org/officeDocument/2006/relationships" r:id="rId4" tooltip="Zakaat on Gold"/>
          <a:extLst>
            <a:ext uri="{FF2B5EF4-FFF2-40B4-BE49-F238E27FC236}">
              <a16:creationId xmlns:a16="http://schemas.microsoft.com/office/drawing/2014/main" id="{0826ED56-FA6C-626F-22B6-136C0A62FCAA}"/>
            </a:ext>
          </a:extLst>
        </xdr:cNvPr>
        <xdr:cNvSpPr/>
      </xdr:nvSpPr>
      <xdr:spPr>
        <a:xfrm>
          <a:off x="180975" y="323850"/>
          <a:ext cx="1008000" cy="361950"/>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Gold</a:t>
          </a:r>
          <a:endParaRPr lang="LID4096" sz="1100" b="1"/>
        </a:p>
      </xdr:txBody>
    </xdr:sp>
    <xdr:clientData/>
  </xdr:twoCellAnchor>
  <xdr:twoCellAnchor>
    <xdr:from>
      <xdr:col>2</xdr:col>
      <xdr:colOff>328977</xdr:colOff>
      <xdr:row>4</xdr:row>
      <xdr:rowOff>123168</xdr:rowOff>
    </xdr:from>
    <xdr:to>
      <xdr:col>3</xdr:col>
      <xdr:colOff>574977</xdr:colOff>
      <xdr:row>6</xdr:row>
      <xdr:rowOff>85068</xdr:rowOff>
    </xdr:to>
    <xdr:sp macro="" textlink="">
      <xdr:nvSpPr>
        <xdr:cNvPr id="9" name="Rectangle: Rounded Corners 8">
          <a:hlinkClick xmlns:r="http://schemas.openxmlformats.org/officeDocument/2006/relationships" r:id="rId5" tooltip="Zakaat on Silver."/>
          <a:extLst>
            <a:ext uri="{FF2B5EF4-FFF2-40B4-BE49-F238E27FC236}">
              <a16:creationId xmlns:a16="http://schemas.microsoft.com/office/drawing/2014/main" id="{2CDCAA07-41E9-495C-A48A-E55FC37F5316}"/>
            </a:ext>
          </a:extLst>
        </xdr:cNvPr>
        <xdr:cNvSpPr/>
      </xdr:nvSpPr>
      <xdr:spPr>
        <a:xfrm>
          <a:off x="1244842" y="320995"/>
          <a:ext cx="1008000" cy="357554"/>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Silver</a:t>
          </a:r>
          <a:endParaRPr lang="LID4096" sz="1100" b="1"/>
        </a:p>
      </xdr:txBody>
    </xdr:sp>
    <xdr:clientData/>
  </xdr:twoCellAnchor>
  <xdr:twoCellAnchor>
    <xdr:from>
      <xdr:col>3</xdr:col>
      <xdr:colOff>630693</xdr:colOff>
      <xdr:row>4</xdr:row>
      <xdr:rowOff>120212</xdr:rowOff>
    </xdr:from>
    <xdr:to>
      <xdr:col>5</xdr:col>
      <xdr:colOff>114693</xdr:colOff>
      <xdr:row>6</xdr:row>
      <xdr:rowOff>82112</xdr:rowOff>
    </xdr:to>
    <xdr:sp macro="" textlink="">
      <xdr:nvSpPr>
        <xdr:cNvPr id="10" name="Rectangle: Rounded Corners 9">
          <a:hlinkClick xmlns:r="http://schemas.openxmlformats.org/officeDocument/2006/relationships" r:id="rId6" tooltip="Zakaat on Money"/>
          <a:extLst>
            <a:ext uri="{FF2B5EF4-FFF2-40B4-BE49-F238E27FC236}">
              <a16:creationId xmlns:a16="http://schemas.microsoft.com/office/drawing/2014/main" id="{7B294847-2633-4A63-A2C8-DA0D27913CC8}"/>
            </a:ext>
          </a:extLst>
        </xdr:cNvPr>
        <xdr:cNvSpPr/>
      </xdr:nvSpPr>
      <xdr:spPr>
        <a:xfrm>
          <a:off x="2308558" y="318039"/>
          <a:ext cx="1008000" cy="357554"/>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Money</a:t>
          </a:r>
          <a:endParaRPr lang="LID4096" sz="1100" b="1"/>
        </a:p>
      </xdr:txBody>
    </xdr:sp>
    <xdr:clientData/>
  </xdr:twoCellAnchor>
  <xdr:twoCellAnchor>
    <xdr:from>
      <xdr:col>5</xdr:col>
      <xdr:colOff>176422</xdr:colOff>
      <xdr:row>4</xdr:row>
      <xdr:rowOff>126124</xdr:rowOff>
    </xdr:from>
    <xdr:to>
      <xdr:col>6</xdr:col>
      <xdr:colOff>422422</xdr:colOff>
      <xdr:row>6</xdr:row>
      <xdr:rowOff>88024</xdr:rowOff>
    </xdr:to>
    <xdr:sp macro="" textlink="">
      <xdr:nvSpPr>
        <xdr:cNvPr id="11" name="Rectangle: Rounded Corners 10">
          <a:hlinkClick xmlns:r="http://schemas.openxmlformats.org/officeDocument/2006/relationships" r:id="rId7" tooltip="Zakaat on Currencies"/>
          <a:extLst>
            <a:ext uri="{FF2B5EF4-FFF2-40B4-BE49-F238E27FC236}">
              <a16:creationId xmlns:a16="http://schemas.microsoft.com/office/drawing/2014/main" id="{CFA6F345-58A9-4836-A1ED-0E504A9D939E}"/>
            </a:ext>
          </a:extLst>
        </xdr:cNvPr>
        <xdr:cNvSpPr/>
      </xdr:nvSpPr>
      <xdr:spPr>
        <a:xfrm>
          <a:off x="3378287" y="323951"/>
          <a:ext cx="1008000" cy="357554"/>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Currency</a:t>
          </a:r>
          <a:endParaRPr lang="LID4096" sz="1100" b="1"/>
        </a:p>
      </xdr:txBody>
    </xdr:sp>
    <xdr:clientData/>
  </xdr:twoCellAnchor>
  <xdr:twoCellAnchor>
    <xdr:from>
      <xdr:col>6</xdr:col>
      <xdr:colOff>484151</xdr:colOff>
      <xdr:row>4</xdr:row>
      <xdr:rowOff>117257</xdr:rowOff>
    </xdr:from>
    <xdr:to>
      <xdr:col>7</xdr:col>
      <xdr:colOff>730151</xdr:colOff>
      <xdr:row>6</xdr:row>
      <xdr:rowOff>79157</xdr:rowOff>
    </xdr:to>
    <xdr:sp macro="" textlink="">
      <xdr:nvSpPr>
        <xdr:cNvPr id="12" name="Rectangle: Rounded Corners 11">
          <a:hlinkClick xmlns:r="http://schemas.openxmlformats.org/officeDocument/2006/relationships" r:id="rId8" tooltip="Zakaat on Shares"/>
          <a:extLst>
            <a:ext uri="{FF2B5EF4-FFF2-40B4-BE49-F238E27FC236}">
              <a16:creationId xmlns:a16="http://schemas.microsoft.com/office/drawing/2014/main" id="{80FC112F-42B3-43A0-A49D-F5191B7C94FA}"/>
            </a:ext>
          </a:extLst>
        </xdr:cNvPr>
        <xdr:cNvSpPr/>
      </xdr:nvSpPr>
      <xdr:spPr>
        <a:xfrm>
          <a:off x="4448016" y="315084"/>
          <a:ext cx="1008000" cy="357554"/>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Shares`</a:t>
          </a:r>
          <a:endParaRPr lang="LID4096" sz="1100" b="1"/>
        </a:p>
      </xdr:txBody>
    </xdr:sp>
    <xdr:clientData/>
  </xdr:twoCellAnchor>
  <xdr:twoCellAnchor>
    <xdr:from>
      <xdr:col>7</xdr:col>
      <xdr:colOff>797600</xdr:colOff>
      <xdr:row>4</xdr:row>
      <xdr:rowOff>116600</xdr:rowOff>
    </xdr:from>
    <xdr:to>
      <xdr:col>9</xdr:col>
      <xdr:colOff>167300</xdr:colOff>
      <xdr:row>6</xdr:row>
      <xdr:rowOff>78500</xdr:rowOff>
    </xdr:to>
    <xdr:sp macro="" textlink="">
      <xdr:nvSpPr>
        <xdr:cNvPr id="13" name="Rectangle: Rounded Corners 12">
          <a:hlinkClick xmlns:r="http://schemas.openxmlformats.org/officeDocument/2006/relationships" r:id="rId9" tooltip="Zakaat on Investment"/>
          <a:extLst>
            <a:ext uri="{FF2B5EF4-FFF2-40B4-BE49-F238E27FC236}">
              <a16:creationId xmlns:a16="http://schemas.microsoft.com/office/drawing/2014/main" id="{18A45A6C-97EC-4E8A-8491-7711EB982301}"/>
            </a:ext>
          </a:extLst>
        </xdr:cNvPr>
        <xdr:cNvSpPr/>
      </xdr:nvSpPr>
      <xdr:spPr>
        <a:xfrm>
          <a:off x="6207800" y="897650"/>
          <a:ext cx="1122300" cy="361950"/>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Investment</a:t>
          </a:r>
          <a:endParaRPr lang="LID4096" sz="1100" b="1"/>
        </a:p>
      </xdr:txBody>
    </xdr:sp>
    <xdr:clientData/>
  </xdr:twoCellAnchor>
  <xdr:twoCellAnchor>
    <xdr:from>
      <xdr:col>9</xdr:col>
      <xdr:colOff>230339</xdr:colOff>
      <xdr:row>4</xdr:row>
      <xdr:rowOff>113644</xdr:rowOff>
    </xdr:from>
    <xdr:to>
      <xdr:col>10</xdr:col>
      <xdr:colOff>476339</xdr:colOff>
      <xdr:row>6</xdr:row>
      <xdr:rowOff>75544</xdr:rowOff>
    </xdr:to>
    <xdr:sp macro="" textlink="">
      <xdr:nvSpPr>
        <xdr:cNvPr id="14" name="Rectangle: Rounded Corners 13">
          <a:hlinkClick xmlns:r="http://schemas.openxmlformats.org/officeDocument/2006/relationships" r:id="rId10" tooltip="Zakaat on Savings"/>
          <a:extLst>
            <a:ext uri="{FF2B5EF4-FFF2-40B4-BE49-F238E27FC236}">
              <a16:creationId xmlns:a16="http://schemas.microsoft.com/office/drawing/2014/main" id="{24CEF66D-E82C-4C06-81FF-BA2E13502B33}"/>
            </a:ext>
          </a:extLst>
        </xdr:cNvPr>
        <xdr:cNvSpPr/>
      </xdr:nvSpPr>
      <xdr:spPr>
        <a:xfrm>
          <a:off x="7393139" y="894694"/>
          <a:ext cx="1122300" cy="361950"/>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Savings</a:t>
          </a:r>
          <a:endParaRPr lang="LID4096" sz="1100" b="1"/>
        </a:p>
      </xdr:txBody>
    </xdr:sp>
    <xdr:clientData/>
  </xdr:twoCellAnchor>
  <xdr:twoCellAnchor>
    <xdr:from>
      <xdr:col>10</xdr:col>
      <xdr:colOff>538074</xdr:colOff>
      <xdr:row>4</xdr:row>
      <xdr:rowOff>119556</xdr:rowOff>
    </xdr:from>
    <xdr:to>
      <xdr:col>12</xdr:col>
      <xdr:colOff>22074</xdr:colOff>
      <xdr:row>6</xdr:row>
      <xdr:rowOff>81456</xdr:rowOff>
    </xdr:to>
    <xdr:sp macro="" textlink="">
      <xdr:nvSpPr>
        <xdr:cNvPr id="15" name="Rectangle: Rounded Corners 14">
          <a:hlinkClick xmlns:r="http://schemas.openxmlformats.org/officeDocument/2006/relationships" r:id="rId11" tooltip="Zakaat on Receivables"/>
          <a:extLst>
            <a:ext uri="{FF2B5EF4-FFF2-40B4-BE49-F238E27FC236}">
              <a16:creationId xmlns:a16="http://schemas.microsoft.com/office/drawing/2014/main" id="{104FC7CA-34A7-4F50-B3D1-77BD57E2525E}"/>
            </a:ext>
          </a:extLst>
        </xdr:cNvPr>
        <xdr:cNvSpPr/>
      </xdr:nvSpPr>
      <xdr:spPr>
        <a:xfrm>
          <a:off x="8577174" y="900606"/>
          <a:ext cx="1236600" cy="361950"/>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Receivables</a:t>
          </a:r>
          <a:endParaRPr lang="LID4096" sz="1100" b="1"/>
        </a:p>
      </xdr:txBody>
    </xdr:sp>
    <xdr:clientData/>
  </xdr:twoCellAnchor>
  <xdr:twoCellAnchor>
    <xdr:from>
      <xdr:col>12</xdr:col>
      <xdr:colOff>84486</xdr:colOff>
      <xdr:row>4</xdr:row>
      <xdr:rowOff>115542</xdr:rowOff>
    </xdr:from>
    <xdr:to>
      <xdr:col>13</xdr:col>
      <xdr:colOff>330486</xdr:colOff>
      <xdr:row>6</xdr:row>
      <xdr:rowOff>77442</xdr:rowOff>
    </xdr:to>
    <xdr:sp macro="" textlink="">
      <xdr:nvSpPr>
        <xdr:cNvPr id="16" name="Rectangle: Rounded Corners 15">
          <a:hlinkClick xmlns:r="http://schemas.openxmlformats.org/officeDocument/2006/relationships" r:id="rId12" tooltip="Zakaat on Business"/>
          <a:extLst>
            <a:ext uri="{FF2B5EF4-FFF2-40B4-BE49-F238E27FC236}">
              <a16:creationId xmlns:a16="http://schemas.microsoft.com/office/drawing/2014/main" id="{99412BC6-99BA-4C19-9E00-960E1F9E1C6C}"/>
            </a:ext>
          </a:extLst>
        </xdr:cNvPr>
        <xdr:cNvSpPr/>
      </xdr:nvSpPr>
      <xdr:spPr>
        <a:xfrm>
          <a:off x="9876186" y="896592"/>
          <a:ext cx="1122300" cy="361950"/>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Business</a:t>
          </a:r>
          <a:endParaRPr lang="LID4096" sz="1100" b="1"/>
        </a:p>
      </xdr:txBody>
    </xdr:sp>
    <xdr:clientData/>
  </xdr:twoCellAnchor>
  <xdr:twoCellAnchor>
    <xdr:from>
      <xdr:col>13</xdr:col>
      <xdr:colOff>392222</xdr:colOff>
      <xdr:row>4</xdr:row>
      <xdr:rowOff>114885</xdr:rowOff>
    </xdr:from>
    <xdr:to>
      <xdr:col>14</xdr:col>
      <xdr:colOff>767762</xdr:colOff>
      <xdr:row>6</xdr:row>
      <xdr:rowOff>76785</xdr:rowOff>
    </xdr:to>
    <xdr:sp macro="" textlink="">
      <xdr:nvSpPr>
        <xdr:cNvPr id="17" name="Rectangle: Rounded Corners 16">
          <a:hlinkClick xmlns:r="http://schemas.openxmlformats.org/officeDocument/2006/relationships" r:id="rId13" tooltip="Zakaat on Livestock"/>
          <a:extLst>
            <a:ext uri="{FF2B5EF4-FFF2-40B4-BE49-F238E27FC236}">
              <a16:creationId xmlns:a16="http://schemas.microsoft.com/office/drawing/2014/main" id="{63CBCFD4-240A-4F04-83B1-9C3F62ECDF08}"/>
            </a:ext>
          </a:extLst>
        </xdr:cNvPr>
        <xdr:cNvSpPr/>
      </xdr:nvSpPr>
      <xdr:spPr>
        <a:xfrm>
          <a:off x="11060222" y="895935"/>
          <a:ext cx="1251840" cy="361950"/>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Livestock</a:t>
          </a:r>
          <a:endParaRPr lang="LID4096" sz="1100" b="1"/>
        </a:p>
      </xdr:txBody>
    </xdr:sp>
    <xdr:clientData/>
  </xdr:twoCellAnchor>
  <xdr:twoCellAnchor>
    <xdr:from>
      <xdr:col>15</xdr:col>
      <xdr:colOff>61484</xdr:colOff>
      <xdr:row>4</xdr:row>
      <xdr:rowOff>111929</xdr:rowOff>
    </xdr:from>
    <xdr:to>
      <xdr:col>16</xdr:col>
      <xdr:colOff>254144</xdr:colOff>
      <xdr:row>6</xdr:row>
      <xdr:rowOff>73829</xdr:rowOff>
    </xdr:to>
    <xdr:sp macro="" textlink="">
      <xdr:nvSpPr>
        <xdr:cNvPr id="18" name="Rectangle: Rounded Corners 17">
          <a:hlinkClick xmlns:r="http://schemas.openxmlformats.org/officeDocument/2006/relationships" r:id="rId14" tooltip="General Liabilities"/>
          <a:extLst>
            <a:ext uri="{FF2B5EF4-FFF2-40B4-BE49-F238E27FC236}">
              <a16:creationId xmlns:a16="http://schemas.microsoft.com/office/drawing/2014/main" id="{F9C5855A-3DD0-46C9-B28F-DB4797C81E31}"/>
            </a:ext>
          </a:extLst>
        </xdr:cNvPr>
        <xdr:cNvSpPr/>
      </xdr:nvSpPr>
      <xdr:spPr>
        <a:xfrm>
          <a:off x="11080004" y="881549"/>
          <a:ext cx="969900" cy="358140"/>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a:t>
          </a:r>
          <a:r>
            <a:rPr lang="en-US" sz="1100" b="1" baseline="0"/>
            <a:t> </a:t>
          </a:r>
          <a:r>
            <a:rPr lang="en-US" sz="1100" b="1"/>
            <a:t>Liabilities</a:t>
          </a:r>
          <a:endParaRPr lang="LID4096" sz="1100" b="1"/>
        </a:p>
      </xdr:txBody>
    </xdr:sp>
    <xdr:clientData/>
  </xdr:twoCellAnchor>
  <xdr:twoCellAnchor editAs="oneCell">
    <xdr:from>
      <xdr:col>0</xdr:col>
      <xdr:colOff>102803</xdr:colOff>
      <xdr:row>0</xdr:row>
      <xdr:rowOff>38099</xdr:rowOff>
    </xdr:from>
    <xdr:to>
      <xdr:col>2</xdr:col>
      <xdr:colOff>1904</xdr:colOff>
      <xdr:row>4</xdr:row>
      <xdr:rowOff>85049</xdr:rowOff>
    </xdr:to>
    <xdr:pic>
      <xdr:nvPicPr>
        <xdr:cNvPr id="30" name="Picture 29">
          <a:extLst>
            <a:ext uri="{FF2B5EF4-FFF2-40B4-BE49-F238E27FC236}">
              <a16:creationId xmlns:a16="http://schemas.microsoft.com/office/drawing/2014/main" id="{30B2CEA4-3F17-4B51-896F-CFBE8997CFCB}"/>
            </a:ext>
          </a:extLst>
        </xdr:cNvPr>
        <xdr:cNvPicPr>
          <a:picLocks noChangeAspect="1"/>
        </xdr:cNvPicPr>
      </xdr:nvPicPr>
      <xdr:blipFill>
        <a:blip xmlns:r="http://schemas.openxmlformats.org/officeDocument/2006/relationships" r:embed="rId1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2803" y="38099"/>
          <a:ext cx="859221" cy="828000"/>
        </a:xfrm>
        <a:prstGeom prst="rect">
          <a:avLst/>
        </a:prstGeom>
      </xdr:spPr>
    </xdr:pic>
    <xdr:clientData/>
  </xdr:twoCellAnchor>
  <xdr:twoCellAnchor>
    <xdr:from>
      <xdr:col>16</xdr:col>
      <xdr:colOff>298792</xdr:colOff>
      <xdr:row>4</xdr:row>
      <xdr:rowOff>106303</xdr:rowOff>
    </xdr:from>
    <xdr:to>
      <xdr:col>17</xdr:col>
      <xdr:colOff>580792</xdr:colOff>
      <xdr:row>6</xdr:row>
      <xdr:rowOff>74198</xdr:rowOff>
    </xdr:to>
    <xdr:grpSp>
      <xdr:nvGrpSpPr>
        <xdr:cNvPr id="36" name="Group 35">
          <a:extLst>
            <a:ext uri="{FF2B5EF4-FFF2-40B4-BE49-F238E27FC236}">
              <a16:creationId xmlns:a16="http://schemas.microsoft.com/office/drawing/2014/main" id="{6A6129B2-AB03-32EE-2181-DB8B21154C37}"/>
            </a:ext>
          </a:extLst>
        </xdr:cNvPr>
        <xdr:cNvGrpSpPr/>
      </xdr:nvGrpSpPr>
      <xdr:grpSpPr>
        <a:xfrm>
          <a:off x="14824417" y="892116"/>
          <a:ext cx="1163063" cy="372707"/>
          <a:chOff x="11915042" y="882957"/>
          <a:chExt cx="1044000" cy="363549"/>
        </a:xfrm>
      </xdr:grpSpPr>
      <xdr:sp macro="" textlink="">
        <xdr:nvSpPr>
          <xdr:cNvPr id="27" name="Rectangle: Rounded Corners 26">
            <a:hlinkClick xmlns:r="http://schemas.openxmlformats.org/officeDocument/2006/relationships" r:id="rId16" tooltip="Zakaat Summary"/>
            <a:extLst>
              <a:ext uri="{FF2B5EF4-FFF2-40B4-BE49-F238E27FC236}">
                <a16:creationId xmlns:a16="http://schemas.microsoft.com/office/drawing/2014/main" id="{167B1AC3-F8AB-47E4-BE0C-913C96A355F2}"/>
              </a:ext>
            </a:extLst>
          </xdr:cNvPr>
          <xdr:cNvSpPr/>
        </xdr:nvSpPr>
        <xdr:spPr>
          <a:xfrm>
            <a:off x="11930794" y="882957"/>
            <a:ext cx="1008000" cy="357554"/>
          </a:xfrm>
          <a:prstGeom prst="roundRect">
            <a:avLst>
              <a:gd name="adj" fmla="val 29825"/>
            </a:avLst>
          </a:prstGeom>
          <a:solidFill>
            <a:srgbClr val="00B05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Summary</a:t>
            </a:r>
            <a:endParaRPr lang="LID4096" sz="1100" b="1"/>
          </a:p>
        </xdr:txBody>
      </xdr:sp>
      <xdr:sp macro="" textlink="">
        <xdr:nvSpPr>
          <xdr:cNvPr id="35" name="Rectangle 34">
            <a:extLst>
              <a:ext uri="{FF2B5EF4-FFF2-40B4-BE49-F238E27FC236}">
                <a16:creationId xmlns:a16="http://schemas.microsoft.com/office/drawing/2014/main" id="{9CF11DEC-1D77-E5DB-0A72-1E6712299556}"/>
              </a:ext>
            </a:extLst>
          </xdr:cNvPr>
          <xdr:cNvSpPr/>
        </xdr:nvSpPr>
        <xdr:spPr>
          <a:xfrm>
            <a:off x="11915042" y="1174506"/>
            <a:ext cx="1044000" cy="72000"/>
          </a:xfrm>
          <a:prstGeom prst="rect">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grpSp>
    <xdr:clientData/>
  </xdr:twoCellAnchor>
  <xdr:twoCellAnchor>
    <xdr:from>
      <xdr:col>9</xdr:col>
      <xdr:colOff>647140</xdr:colOff>
      <xdr:row>1</xdr:row>
      <xdr:rowOff>59305</xdr:rowOff>
    </xdr:from>
    <xdr:to>
      <xdr:col>16</xdr:col>
      <xdr:colOff>145565</xdr:colOff>
      <xdr:row>2</xdr:row>
      <xdr:rowOff>138581</xdr:rowOff>
    </xdr:to>
    <xdr:grpSp>
      <xdr:nvGrpSpPr>
        <xdr:cNvPr id="20" name="Group 19">
          <a:extLst>
            <a:ext uri="{FF2B5EF4-FFF2-40B4-BE49-F238E27FC236}">
              <a16:creationId xmlns:a16="http://schemas.microsoft.com/office/drawing/2014/main" id="{D2AF6770-32A4-7195-FC63-49B24F95B34B}"/>
            </a:ext>
          </a:extLst>
        </xdr:cNvPr>
        <xdr:cNvGrpSpPr/>
      </xdr:nvGrpSpPr>
      <xdr:grpSpPr>
        <a:xfrm>
          <a:off x="8719578" y="261711"/>
          <a:ext cx="5951612" cy="281683"/>
          <a:chOff x="7827085" y="310765"/>
          <a:chExt cx="4992445" cy="277396"/>
        </a:xfrm>
      </xdr:grpSpPr>
      <xdr:sp macro="" textlink="">
        <xdr:nvSpPr>
          <xdr:cNvPr id="44" name="Rectangle: Rounded Corners 43">
            <a:extLst>
              <a:ext uri="{FF2B5EF4-FFF2-40B4-BE49-F238E27FC236}">
                <a16:creationId xmlns:a16="http://schemas.microsoft.com/office/drawing/2014/main" id="{DD0D7DD3-A712-84CF-094F-EA0E79DE61B8}"/>
              </a:ext>
            </a:extLst>
          </xdr:cNvPr>
          <xdr:cNvSpPr/>
        </xdr:nvSpPr>
        <xdr:spPr>
          <a:xfrm>
            <a:off x="7827085" y="321385"/>
            <a:ext cx="4992445" cy="254149"/>
          </a:xfrm>
          <a:prstGeom prst="roundRect">
            <a:avLst/>
          </a:prstGeom>
          <a:no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LID4096" sz="1100"/>
          </a:p>
        </xdr:txBody>
      </xdr:sp>
      <xdr:sp macro="" textlink="">
        <xdr:nvSpPr>
          <xdr:cNvPr id="31" name="TextBox 30">
            <a:hlinkClick xmlns:r="http://schemas.openxmlformats.org/officeDocument/2006/relationships" r:id="rId17" tooltip="About the organisation."/>
            <a:extLst>
              <a:ext uri="{FF2B5EF4-FFF2-40B4-BE49-F238E27FC236}">
                <a16:creationId xmlns:a16="http://schemas.microsoft.com/office/drawing/2014/main" id="{47BE4647-0DD8-1C34-4BD8-DF1A33A0E257}"/>
              </a:ext>
            </a:extLst>
          </xdr:cNvPr>
          <xdr:cNvSpPr txBox="1"/>
        </xdr:nvSpPr>
        <xdr:spPr>
          <a:xfrm>
            <a:off x="7935651" y="310765"/>
            <a:ext cx="7069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3">
                    <a:lumMod val="75000"/>
                  </a:schemeClr>
                </a:solidFill>
              </a:rPr>
              <a:t>About Us</a:t>
            </a:r>
            <a:endParaRPr lang="LID4096" sz="1100" b="1">
              <a:solidFill>
                <a:schemeClr val="accent3">
                  <a:lumMod val="75000"/>
                </a:schemeClr>
              </a:solidFill>
            </a:endParaRPr>
          </a:p>
        </xdr:txBody>
      </xdr:sp>
      <xdr:sp macro="" textlink="">
        <xdr:nvSpPr>
          <xdr:cNvPr id="32" name="TextBox 31">
            <a:hlinkClick xmlns:r="http://schemas.openxmlformats.org/officeDocument/2006/relationships" r:id="rId18" tooltip="Read about the Zakaat Calculator"/>
            <a:extLst>
              <a:ext uri="{FF2B5EF4-FFF2-40B4-BE49-F238E27FC236}">
                <a16:creationId xmlns:a16="http://schemas.microsoft.com/office/drawing/2014/main" id="{7AEB905B-137B-4AC0-873C-B9DE910C6F52}"/>
              </a:ext>
            </a:extLst>
          </xdr:cNvPr>
          <xdr:cNvSpPr txBox="1"/>
        </xdr:nvSpPr>
        <xdr:spPr>
          <a:xfrm>
            <a:off x="8782464" y="314076"/>
            <a:ext cx="12196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3">
                    <a:lumMod val="75000"/>
                  </a:schemeClr>
                </a:solidFill>
              </a:rPr>
              <a:t>Zakaat Calculator</a:t>
            </a:r>
            <a:endParaRPr lang="LID4096" sz="1100" b="1">
              <a:solidFill>
                <a:schemeClr val="accent3">
                  <a:lumMod val="75000"/>
                </a:schemeClr>
              </a:solidFill>
            </a:endParaRPr>
          </a:p>
        </xdr:txBody>
      </xdr:sp>
      <xdr:sp macro="" textlink="">
        <xdr:nvSpPr>
          <xdr:cNvPr id="33" name="TextBox 32">
            <a:hlinkClick xmlns:r="http://schemas.openxmlformats.org/officeDocument/2006/relationships" r:id="rId19" tooltip="Instructions about the calculation of Zakaat."/>
            <a:extLst>
              <a:ext uri="{FF2B5EF4-FFF2-40B4-BE49-F238E27FC236}">
                <a16:creationId xmlns:a16="http://schemas.microsoft.com/office/drawing/2014/main" id="{24634724-D0F1-4C98-8B29-41B3773B2BD4}"/>
              </a:ext>
            </a:extLst>
          </xdr:cNvPr>
          <xdr:cNvSpPr txBox="1"/>
        </xdr:nvSpPr>
        <xdr:spPr>
          <a:xfrm>
            <a:off x="10076539" y="314077"/>
            <a:ext cx="89088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3">
                    <a:lumMod val="75000"/>
                  </a:schemeClr>
                </a:solidFill>
              </a:rPr>
              <a:t>Instructions</a:t>
            </a:r>
            <a:endParaRPr lang="LID4096" sz="1100" b="1">
              <a:solidFill>
                <a:schemeClr val="accent3">
                  <a:lumMod val="75000"/>
                </a:schemeClr>
              </a:solidFill>
            </a:endParaRPr>
          </a:p>
        </xdr:txBody>
      </xdr:sp>
      <xdr:sp macro="" textlink="">
        <xdr:nvSpPr>
          <xdr:cNvPr id="34" name="TextBox 33">
            <a:hlinkClick xmlns:r="http://schemas.openxmlformats.org/officeDocument/2006/relationships" r:id="rId20" tooltip="Complete guidance about Zakaat."/>
            <a:extLst>
              <a:ext uri="{FF2B5EF4-FFF2-40B4-BE49-F238E27FC236}">
                <a16:creationId xmlns:a16="http://schemas.microsoft.com/office/drawing/2014/main" id="{D8B9F7D7-4F06-44A5-BC6A-A76F84495D74}"/>
              </a:ext>
            </a:extLst>
          </xdr:cNvPr>
          <xdr:cNvSpPr txBox="1"/>
        </xdr:nvSpPr>
        <xdr:spPr>
          <a:xfrm>
            <a:off x="11007752" y="323601"/>
            <a:ext cx="94827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3">
                    <a:lumMod val="75000"/>
                  </a:schemeClr>
                </a:solidFill>
              </a:rPr>
              <a:t>About Zakaat</a:t>
            </a:r>
            <a:endParaRPr lang="LID4096" sz="1100" b="1">
              <a:solidFill>
                <a:schemeClr val="accent3">
                  <a:lumMod val="75000"/>
                </a:schemeClr>
              </a:solidFill>
            </a:endParaRPr>
          </a:p>
        </xdr:txBody>
      </xdr:sp>
      <xdr:sp macro="" textlink="">
        <xdr:nvSpPr>
          <xdr:cNvPr id="43" name="TextBox 42">
            <a:hlinkClick xmlns:r="http://schemas.openxmlformats.org/officeDocument/2006/relationships" r:id="rId21" tooltip="What is Nisaab?"/>
            <a:extLst>
              <a:ext uri="{FF2B5EF4-FFF2-40B4-BE49-F238E27FC236}">
                <a16:creationId xmlns:a16="http://schemas.microsoft.com/office/drawing/2014/main" id="{E52A53A4-1A51-42CA-8BC2-3B8B6267FC6E}"/>
              </a:ext>
            </a:extLst>
          </xdr:cNvPr>
          <xdr:cNvSpPr txBox="1"/>
        </xdr:nvSpPr>
        <xdr:spPr>
          <a:xfrm>
            <a:off x="12001169" y="323601"/>
            <a:ext cx="65646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3">
                    <a:lumMod val="75000"/>
                  </a:schemeClr>
                </a:solidFill>
              </a:rPr>
              <a:t>Nissaab</a:t>
            </a:r>
            <a:endParaRPr lang="LID4096" sz="1100" b="1">
              <a:solidFill>
                <a:schemeClr val="accent3">
                  <a:lumMod val="75000"/>
                </a:schemeClr>
              </a:solidFill>
            </a:endParaRPr>
          </a:p>
        </xdr:txBody>
      </xdr:sp>
    </xdr:grpSp>
    <xdr:clientData/>
  </xdr:twoCellAnchor>
  <xdr:twoCellAnchor>
    <xdr:from>
      <xdr:col>9</xdr:col>
      <xdr:colOff>723900</xdr:colOff>
      <xdr:row>29</xdr:row>
      <xdr:rowOff>28575</xdr:rowOff>
    </xdr:from>
    <xdr:to>
      <xdr:col>9</xdr:col>
      <xdr:colOff>723900</xdr:colOff>
      <xdr:row>39</xdr:row>
      <xdr:rowOff>150225</xdr:rowOff>
    </xdr:to>
    <xdr:cxnSp macro="">
      <xdr:nvCxnSpPr>
        <xdr:cNvPr id="46" name="Straight Connector 45">
          <a:extLst>
            <a:ext uri="{FF2B5EF4-FFF2-40B4-BE49-F238E27FC236}">
              <a16:creationId xmlns:a16="http://schemas.microsoft.com/office/drawing/2014/main" id="{2A39EF3D-CADB-C21D-37FB-6B3161313E8C}"/>
            </a:ext>
          </a:extLst>
        </xdr:cNvPr>
        <xdr:cNvCxnSpPr/>
      </xdr:nvCxnSpPr>
      <xdr:spPr>
        <a:xfrm>
          <a:off x="6972300" y="5781675"/>
          <a:ext cx="0" cy="2160000"/>
        </a:xfrm>
        <a:prstGeom prst="line">
          <a:avLst/>
        </a:prstGeom>
        <a:ln>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723900</xdr:colOff>
      <xdr:row>28</xdr:row>
      <xdr:rowOff>190500</xdr:rowOff>
    </xdr:from>
    <xdr:to>
      <xdr:col>12</xdr:col>
      <xdr:colOff>723900</xdr:colOff>
      <xdr:row>39</xdr:row>
      <xdr:rowOff>112125</xdr:rowOff>
    </xdr:to>
    <xdr:cxnSp macro="">
      <xdr:nvCxnSpPr>
        <xdr:cNvPr id="47" name="Straight Connector 46">
          <a:extLst>
            <a:ext uri="{FF2B5EF4-FFF2-40B4-BE49-F238E27FC236}">
              <a16:creationId xmlns:a16="http://schemas.microsoft.com/office/drawing/2014/main" id="{2EE38CF7-1DBC-4316-A0CD-7A2F5E0CD16C}"/>
            </a:ext>
          </a:extLst>
        </xdr:cNvPr>
        <xdr:cNvCxnSpPr/>
      </xdr:nvCxnSpPr>
      <xdr:spPr>
        <a:xfrm>
          <a:off x="9258300" y="5743575"/>
          <a:ext cx="0" cy="2160000"/>
        </a:xfrm>
        <a:prstGeom prst="line">
          <a:avLst/>
        </a:prstGeom>
        <a:ln>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723900</xdr:colOff>
      <xdr:row>28</xdr:row>
      <xdr:rowOff>152400</xdr:rowOff>
    </xdr:from>
    <xdr:to>
      <xdr:col>15</xdr:col>
      <xdr:colOff>723900</xdr:colOff>
      <xdr:row>39</xdr:row>
      <xdr:rowOff>74025</xdr:rowOff>
    </xdr:to>
    <xdr:cxnSp macro="">
      <xdr:nvCxnSpPr>
        <xdr:cNvPr id="48" name="Straight Connector 47">
          <a:extLst>
            <a:ext uri="{FF2B5EF4-FFF2-40B4-BE49-F238E27FC236}">
              <a16:creationId xmlns:a16="http://schemas.microsoft.com/office/drawing/2014/main" id="{548E8294-C23C-49D4-95A4-801A5C8C6A48}"/>
            </a:ext>
          </a:extLst>
        </xdr:cNvPr>
        <xdr:cNvCxnSpPr/>
      </xdr:nvCxnSpPr>
      <xdr:spPr>
        <a:xfrm>
          <a:off x="11544300" y="5705475"/>
          <a:ext cx="0" cy="2160000"/>
        </a:xfrm>
        <a:prstGeom prst="line">
          <a:avLst/>
        </a:prstGeom>
        <a:ln>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723900</xdr:colOff>
      <xdr:row>46</xdr:row>
      <xdr:rowOff>0</xdr:rowOff>
    </xdr:from>
    <xdr:to>
      <xdr:col>9</xdr:col>
      <xdr:colOff>723900</xdr:colOff>
      <xdr:row>47</xdr:row>
      <xdr:rowOff>87975</xdr:rowOff>
    </xdr:to>
    <xdr:cxnSp macro="">
      <xdr:nvCxnSpPr>
        <xdr:cNvPr id="49" name="Straight Connector 48">
          <a:extLst>
            <a:ext uri="{FF2B5EF4-FFF2-40B4-BE49-F238E27FC236}">
              <a16:creationId xmlns:a16="http://schemas.microsoft.com/office/drawing/2014/main" id="{93F1E624-9191-4258-A3EE-80489C101CF1}"/>
            </a:ext>
          </a:extLst>
        </xdr:cNvPr>
        <xdr:cNvCxnSpPr/>
      </xdr:nvCxnSpPr>
      <xdr:spPr>
        <a:xfrm>
          <a:off x="6972300" y="9229725"/>
          <a:ext cx="0" cy="288000"/>
        </a:xfrm>
        <a:prstGeom prst="line">
          <a:avLst/>
        </a:prstGeom>
        <a:ln>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714375</xdr:colOff>
      <xdr:row>53</xdr:row>
      <xdr:rowOff>47625</xdr:rowOff>
    </xdr:from>
    <xdr:to>
      <xdr:col>9</xdr:col>
      <xdr:colOff>714375</xdr:colOff>
      <xdr:row>54</xdr:row>
      <xdr:rowOff>135600</xdr:rowOff>
    </xdr:to>
    <xdr:cxnSp macro="">
      <xdr:nvCxnSpPr>
        <xdr:cNvPr id="50" name="Straight Connector 49">
          <a:extLst>
            <a:ext uri="{FF2B5EF4-FFF2-40B4-BE49-F238E27FC236}">
              <a16:creationId xmlns:a16="http://schemas.microsoft.com/office/drawing/2014/main" id="{8D635F94-BAE0-4E71-9E4A-7D20CEC83D2B}"/>
            </a:ext>
          </a:extLst>
        </xdr:cNvPr>
        <xdr:cNvCxnSpPr/>
      </xdr:nvCxnSpPr>
      <xdr:spPr>
        <a:xfrm>
          <a:off x="6962775" y="10715625"/>
          <a:ext cx="0" cy="288000"/>
        </a:xfrm>
        <a:prstGeom prst="line">
          <a:avLst/>
        </a:prstGeom>
        <a:ln>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714375</xdr:colOff>
      <xdr:row>53</xdr:row>
      <xdr:rowOff>9525</xdr:rowOff>
    </xdr:from>
    <xdr:to>
      <xdr:col>12</xdr:col>
      <xdr:colOff>714375</xdr:colOff>
      <xdr:row>54</xdr:row>
      <xdr:rowOff>97500</xdr:rowOff>
    </xdr:to>
    <xdr:cxnSp macro="">
      <xdr:nvCxnSpPr>
        <xdr:cNvPr id="51" name="Straight Connector 50">
          <a:extLst>
            <a:ext uri="{FF2B5EF4-FFF2-40B4-BE49-F238E27FC236}">
              <a16:creationId xmlns:a16="http://schemas.microsoft.com/office/drawing/2014/main" id="{591D330A-7CF9-4A51-BFBF-CEF1B0489634}"/>
            </a:ext>
          </a:extLst>
        </xdr:cNvPr>
        <xdr:cNvCxnSpPr/>
      </xdr:nvCxnSpPr>
      <xdr:spPr>
        <a:xfrm>
          <a:off x="9248775" y="10677525"/>
          <a:ext cx="0" cy="288000"/>
        </a:xfrm>
        <a:prstGeom prst="line">
          <a:avLst/>
        </a:prstGeom>
        <a:ln>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714375</xdr:colOff>
      <xdr:row>52</xdr:row>
      <xdr:rowOff>171450</xdr:rowOff>
    </xdr:from>
    <xdr:to>
      <xdr:col>15</xdr:col>
      <xdr:colOff>714375</xdr:colOff>
      <xdr:row>54</xdr:row>
      <xdr:rowOff>59400</xdr:rowOff>
    </xdr:to>
    <xdr:cxnSp macro="">
      <xdr:nvCxnSpPr>
        <xdr:cNvPr id="52" name="Straight Connector 51">
          <a:extLst>
            <a:ext uri="{FF2B5EF4-FFF2-40B4-BE49-F238E27FC236}">
              <a16:creationId xmlns:a16="http://schemas.microsoft.com/office/drawing/2014/main" id="{000D9D57-914C-477E-86F1-FB8F30E1F902}"/>
            </a:ext>
          </a:extLst>
        </xdr:cNvPr>
        <xdr:cNvCxnSpPr/>
      </xdr:nvCxnSpPr>
      <xdr:spPr>
        <a:xfrm>
          <a:off x="11534775" y="10639425"/>
          <a:ext cx="0" cy="288000"/>
        </a:xfrm>
        <a:prstGeom prst="line">
          <a:avLst/>
        </a:prstGeom>
        <a:ln>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175260</xdr:colOff>
      <xdr:row>8</xdr:row>
      <xdr:rowOff>91440</xdr:rowOff>
    </xdr:from>
    <xdr:to>
      <xdr:col>4</xdr:col>
      <xdr:colOff>720910</xdr:colOff>
      <xdr:row>22</xdr:row>
      <xdr:rowOff>136800</xdr:rowOff>
    </xdr:to>
    <xdr:pic>
      <xdr:nvPicPr>
        <xdr:cNvPr id="19" name="Picture 18">
          <a:extLst>
            <a:ext uri="{FF2B5EF4-FFF2-40B4-BE49-F238E27FC236}">
              <a16:creationId xmlns:a16="http://schemas.microsoft.com/office/drawing/2014/main" id="{9EC4C635-538A-6BF8-5386-874AFD4E10AE}"/>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0041" y="1520190"/>
          <a:ext cx="3188838" cy="2926673"/>
        </a:xfrm>
        <a:prstGeom prst="rect">
          <a:avLst/>
        </a:prstGeom>
      </xdr:spPr>
    </xdr:pic>
    <xdr:clientData/>
  </xdr:twoCellAnchor>
  <xdr:twoCellAnchor editAs="oneCell">
    <xdr:from>
      <xdr:col>1</xdr:col>
      <xdr:colOff>1</xdr:colOff>
      <xdr:row>39</xdr:row>
      <xdr:rowOff>9526</xdr:rowOff>
    </xdr:from>
    <xdr:to>
      <xdr:col>2</xdr:col>
      <xdr:colOff>333375</xdr:colOff>
      <xdr:row>44</xdr:row>
      <xdr:rowOff>180975</xdr:rowOff>
    </xdr:to>
    <xdr:pic>
      <xdr:nvPicPr>
        <xdr:cNvPr id="2" name="Picture 1">
          <a:extLst>
            <a:ext uri="{FF2B5EF4-FFF2-40B4-BE49-F238E27FC236}">
              <a16:creationId xmlns:a16="http://schemas.microsoft.com/office/drawing/2014/main" id="{9F0E929E-B638-7C8B-BA62-984AE18859D3}"/>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52401" y="7839076"/>
          <a:ext cx="1209674" cy="1209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324480</xdr:colOff>
      <xdr:row>1</xdr:row>
      <xdr:rowOff>7620</xdr:rowOff>
    </xdr:from>
    <xdr:to>
      <xdr:col>17</xdr:col>
      <xdr:colOff>401288</xdr:colOff>
      <xdr:row>2</xdr:row>
      <xdr:rowOff>169500</xdr:rowOff>
    </xdr:to>
    <xdr:grpSp>
      <xdr:nvGrpSpPr>
        <xdr:cNvPr id="22" name="Group 21">
          <a:hlinkClick xmlns:r="http://schemas.openxmlformats.org/officeDocument/2006/relationships" r:id="rId24" tooltip="See all notes"/>
          <a:extLst>
            <a:ext uri="{FF2B5EF4-FFF2-40B4-BE49-F238E27FC236}">
              <a16:creationId xmlns:a16="http://schemas.microsoft.com/office/drawing/2014/main" id="{7A7BDDF1-8FDF-03ED-453D-44E3CB349476}"/>
            </a:ext>
          </a:extLst>
        </xdr:cNvPr>
        <xdr:cNvGrpSpPr/>
      </xdr:nvGrpSpPr>
      <xdr:grpSpPr>
        <a:xfrm>
          <a:off x="14850105" y="210026"/>
          <a:ext cx="957871" cy="364287"/>
          <a:chOff x="12120240" y="205740"/>
          <a:chExt cx="854048" cy="360000"/>
        </a:xfrm>
      </xdr:grpSpPr>
      <xdr:pic>
        <xdr:nvPicPr>
          <xdr:cNvPr id="6" name="Graphic 5" descr="Clipboard with solid fill">
            <a:extLst>
              <a:ext uri="{FF2B5EF4-FFF2-40B4-BE49-F238E27FC236}">
                <a16:creationId xmlns:a16="http://schemas.microsoft.com/office/drawing/2014/main" id="{77FF204A-49F0-1ED5-9810-D64074AB4CE7}"/>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12120240" y="205740"/>
            <a:ext cx="360000" cy="360000"/>
          </a:xfrm>
          <a:prstGeom prst="rect">
            <a:avLst/>
          </a:prstGeom>
        </xdr:spPr>
      </xdr:pic>
      <xdr:sp macro="" textlink="">
        <xdr:nvSpPr>
          <xdr:cNvPr id="21" name="TextBox 20">
            <a:extLst>
              <a:ext uri="{FF2B5EF4-FFF2-40B4-BE49-F238E27FC236}">
                <a16:creationId xmlns:a16="http://schemas.microsoft.com/office/drawing/2014/main" id="{C9231E14-17D8-3C0A-5568-590A95769886}"/>
              </a:ext>
            </a:extLst>
          </xdr:cNvPr>
          <xdr:cNvSpPr txBox="1"/>
        </xdr:nvSpPr>
        <xdr:spPr>
          <a:xfrm>
            <a:off x="12412980" y="243840"/>
            <a:ext cx="56130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accent6">
                    <a:lumMod val="75000"/>
                  </a:schemeClr>
                </a:solidFill>
              </a:rPr>
              <a:t>Notes</a:t>
            </a:r>
            <a:endParaRPr lang="LID4096" sz="1200" b="1">
              <a:solidFill>
                <a:schemeClr val="accent6">
                  <a:lumMod val="75000"/>
                </a:schemeClr>
              </a:solidFill>
            </a:endParaRPr>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Rassool Najmul Hussein" id="{CAF6DD28-EC9F-4A5D-9D83-9B5F66330850}" userId="030dbfbe4bafdc10"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234" dT="2024-03-26T11:26:27.26" personId="{CAF6DD28-EC9F-4A5D-9D83-9B5F66330850}" id="{431526AD-C9A9-4547-96DA-7FD21BC5EFD4}">
    <text>Available from Bank of Mauritius (Grains) website or a jeweller</text>
  </threadedComment>
  <threadedComment ref="L261" dT="2024-03-26T11:28:13.29" personId="{CAF6DD28-EC9F-4A5D-9D83-9B5F66330850}" id="{5EF5603B-72EC-4C5A-A290-BEE1C690EE25}">
    <text>Available from a jeweller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45DC1-D0F1-4061-9D9F-FEB528CE10A3}">
  <sheetPr>
    <outlinePr summaryBelow="0"/>
  </sheetPr>
  <dimension ref="A2:T761"/>
  <sheetViews>
    <sheetView showGridLines="0" showRowColHeaders="0" tabSelected="1" zoomScale="80" zoomScaleNormal="80" workbookViewId="0">
      <pane xSplit="1" ySplit="7" topLeftCell="B541" activePane="bottomRight" state="frozen"/>
      <selection pane="topRight" activeCell="B1" sqref="B1"/>
      <selection pane="bottomLeft" activeCell="A8" sqref="A8"/>
      <selection pane="bottomRight" activeCell="A525" sqref="A525:A550"/>
    </sheetView>
  </sheetViews>
  <sheetFormatPr defaultColWidth="0" defaultRowHeight="15.75" x14ac:dyDescent="0.25"/>
  <cols>
    <col min="1" max="1" width="1.77734375" style="1" customWidth="1"/>
    <col min="2" max="4" width="10.21875" style="1" customWidth="1"/>
    <col min="5" max="5" width="15.5546875" style="1" customWidth="1"/>
    <col min="6" max="6" width="10.21875" style="1" customWidth="1"/>
    <col min="7" max="7" width="10.6640625" style="1" customWidth="1"/>
    <col min="8" max="8" width="14.77734375" style="1" customWidth="1"/>
    <col min="9" max="10" width="10.21875" style="1" customWidth="1"/>
    <col min="11" max="12" width="11.88671875" style="1" customWidth="1"/>
    <col min="13" max="19" width="10.21875" style="1" customWidth="1"/>
    <col min="20" max="20" width="0" style="1" hidden="1" customWidth="1"/>
    <col min="21" max="16384" width="8.88671875" style="1" hidden="1"/>
  </cols>
  <sheetData>
    <row r="2" spans="1:19" ht="15.75" customHeight="1" x14ac:dyDescent="0.25">
      <c r="C2" s="177" t="s">
        <v>0</v>
      </c>
      <c r="D2" s="177"/>
      <c r="E2" s="177"/>
      <c r="F2" s="177"/>
      <c r="G2" s="177"/>
      <c r="H2" s="177"/>
      <c r="I2" s="177"/>
      <c r="J2" s="177"/>
      <c r="K2" s="177"/>
      <c r="L2" s="177"/>
      <c r="M2" s="177"/>
      <c r="N2" s="177"/>
      <c r="O2" s="177"/>
    </row>
    <row r="3" spans="1:19" ht="15.75" customHeight="1" x14ac:dyDescent="0.25">
      <c r="C3" s="177"/>
      <c r="D3" s="177"/>
      <c r="E3" s="177"/>
      <c r="F3" s="177"/>
      <c r="G3" s="177"/>
      <c r="H3" s="177"/>
      <c r="I3" s="177"/>
      <c r="J3" s="177"/>
      <c r="K3" s="177"/>
      <c r="L3" s="177"/>
      <c r="M3" s="177"/>
      <c r="N3" s="177"/>
      <c r="O3" s="177"/>
    </row>
    <row r="4" spans="1:19" ht="14.25" customHeight="1" x14ac:dyDescent="0.25">
      <c r="C4" s="6"/>
      <c r="D4" s="6"/>
      <c r="E4" s="6"/>
      <c r="F4" s="6"/>
      <c r="G4" s="6"/>
      <c r="H4" s="6"/>
      <c r="I4" s="6"/>
      <c r="J4" s="6"/>
      <c r="K4" s="6"/>
      <c r="L4" s="6"/>
      <c r="M4" s="6"/>
      <c r="N4" s="6"/>
      <c r="O4" s="6"/>
    </row>
    <row r="7" spans="1:19" s="5" customFormat="1" ht="9.9499999999999993" customHeight="1" x14ac:dyDescent="0.25"/>
    <row r="8" spans="1:19" ht="9.9499999999999993" customHeight="1" x14ac:dyDescent="0.25"/>
    <row r="9" spans="1:19" ht="15" customHeight="1" x14ac:dyDescent="0.25"/>
    <row r="10" spans="1:19" ht="20.25" x14ac:dyDescent="0.3">
      <c r="A10" s="14"/>
      <c r="G10" s="2" t="s">
        <v>38</v>
      </c>
    </row>
    <row r="11" spans="1:19" ht="15.75" customHeight="1" x14ac:dyDescent="0.25">
      <c r="A11" s="14"/>
      <c r="G11" s="178" t="s">
        <v>1</v>
      </c>
      <c r="H11" s="178"/>
      <c r="I11" s="178"/>
      <c r="J11" s="178"/>
      <c r="K11" s="178"/>
      <c r="L11" s="178"/>
      <c r="M11" s="178"/>
      <c r="N11" s="178"/>
      <c r="O11" s="178"/>
      <c r="P11" s="178"/>
      <c r="Q11" s="178"/>
      <c r="R11" s="178"/>
      <c r="S11" s="178"/>
    </row>
    <row r="12" spans="1:19" x14ac:dyDescent="0.25">
      <c r="A12" s="14"/>
      <c r="G12" s="178"/>
      <c r="H12" s="178"/>
      <c r="I12" s="178"/>
      <c r="J12" s="178"/>
      <c r="K12" s="178"/>
      <c r="L12" s="178"/>
      <c r="M12" s="178"/>
      <c r="N12" s="178"/>
      <c r="O12" s="178"/>
      <c r="P12" s="178"/>
      <c r="Q12" s="178"/>
      <c r="R12" s="178"/>
      <c r="S12" s="178"/>
    </row>
    <row r="13" spans="1:19" x14ac:dyDescent="0.25">
      <c r="A13" s="14"/>
      <c r="G13" s="178"/>
      <c r="H13" s="178"/>
      <c r="I13" s="178"/>
      <c r="J13" s="178"/>
      <c r="K13" s="178"/>
      <c r="L13" s="178"/>
      <c r="M13" s="178"/>
      <c r="N13" s="178"/>
      <c r="O13" s="178"/>
      <c r="P13" s="178"/>
      <c r="Q13" s="178"/>
      <c r="R13" s="178"/>
      <c r="S13" s="178"/>
    </row>
    <row r="14" spans="1:19" x14ac:dyDescent="0.25">
      <c r="A14" s="14"/>
    </row>
    <row r="15" spans="1:19" x14ac:dyDescent="0.25">
      <c r="A15" s="14"/>
      <c r="G15" s="179" t="s">
        <v>2</v>
      </c>
      <c r="H15" s="179"/>
      <c r="I15" s="179"/>
      <c r="J15" s="179"/>
      <c r="K15" s="179"/>
      <c r="L15" s="179"/>
      <c r="M15" s="179"/>
      <c r="N15" s="179"/>
      <c r="O15" s="179"/>
      <c r="P15" s="179"/>
      <c r="Q15" s="179"/>
      <c r="R15" s="179"/>
      <c r="S15" s="179"/>
    </row>
    <row r="16" spans="1:19" x14ac:dyDescent="0.25">
      <c r="A16" s="14"/>
      <c r="G16" s="179" t="s">
        <v>3</v>
      </c>
      <c r="H16" s="179"/>
      <c r="I16" s="179"/>
      <c r="J16" s="179"/>
      <c r="K16" s="179"/>
      <c r="L16" s="179"/>
      <c r="M16" s="179"/>
      <c r="N16" s="179"/>
      <c r="O16" s="179"/>
      <c r="P16" s="179"/>
      <c r="Q16" s="179"/>
      <c r="R16" s="179"/>
      <c r="S16" s="179"/>
    </row>
    <row r="17" spans="1:19" x14ac:dyDescent="0.25">
      <c r="A17" s="14"/>
      <c r="G17" s="176" t="s">
        <v>4</v>
      </c>
      <c r="H17" s="176"/>
      <c r="I17" s="176"/>
      <c r="J17" s="176"/>
      <c r="K17" s="176"/>
      <c r="L17" s="176"/>
      <c r="M17" s="176"/>
      <c r="N17" s="176"/>
      <c r="O17" s="176"/>
      <c r="P17" s="176"/>
      <c r="Q17" s="176"/>
      <c r="R17" s="176"/>
      <c r="S17" s="176"/>
    </row>
    <row r="18" spans="1:19" x14ac:dyDescent="0.25">
      <c r="A18" s="14"/>
      <c r="G18" s="176" t="s">
        <v>5</v>
      </c>
      <c r="H18" s="176"/>
      <c r="I18" s="176"/>
      <c r="J18" s="176"/>
      <c r="K18" s="176"/>
      <c r="L18" s="176"/>
      <c r="M18" s="176"/>
      <c r="N18" s="176"/>
      <c r="O18" s="176"/>
      <c r="P18" s="176"/>
      <c r="Q18" s="176"/>
      <c r="R18" s="176"/>
      <c r="S18" s="176"/>
    </row>
    <row r="19" spans="1:19" x14ac:dyDescent="0.25">
      <c r="A19" s="14"/>
      <c r="G19" s="176" t="s">
        <v>9</v>
      </c>
      <c r="H19" s="176"/>
      <c r="I19" s="176"/>
      <c r="J19" s="176"/>
      <c r="K19" s="176"/>
      <c r="L19" s="176"/>
      <c r="M19" s="176"/>
      <c r="N19" s="176"/>
      <c r="O19" s="176"/>
      <c r="P19" s="176"/>
      <c r="Q19" s="176"/>
      <c r="R19" s="176"/>
      <c r="S19" s="176"/>
    </row>
    <row r="20" spans="1:19" x14ac:dyDescent="0.25">
      <c r="A20" s="14"/>
      <c r="G20" s="1" t="s">
        <v>8</v>
      </c>
    </row>
    <row r="21" spans="1:19" x14ac:dyDescent="0.25">
      <c r="A21" s="14"/>
      <c r="G21" s="176" t="s">
        <v>6</v>
      </c>
      <c r="H21" s="176"/>
      <c r="I21" s="176"/>
      <c r="J21" s="176"/>
      <c r="K21" s="176"/>
      <c r="L21" s="176"/>
      <c r="M21" s="176"/>
      <c r="N21" s="176"/>
      <c r="O21" s="176"/>
      <c r="P21" s="176"/>
      <c r="Q21" s="176"/>
      <c r="R21" s="176"/>
      <c r="S21" s="176"/>
    </row>
    <row r="22" spans="1:19" x14ac:dyDescent="0.25">
      <c r="A22" s="14"/>
    </row>
    <row r="23" spans="1:19" x14ac:dyDescent="0.25">
      <c r="A23" s="14"/>
      <c r="G23" s="1" t="s">
        <v>7</v>
      </c>
    </row>
    <row r="24" spans="1:19" x14ac:dyDescent="0.25">
      <c r="A24" s="14"/>
    </row>
    <row r="25" spans="1:19" x14ac:dyDescent="0.25">
      <c r="A25" s="14"/>
    </row>
    <row r="26" spans="1:19" ht="18.75" x14ac:dyDescent="0.3">
      <c r="A26" s="14"/>
      <c r="B26" s="4" t="s">
        <v>32</v>
      </c>
      <c r="G26" s="4" t="s">
        <v>10</v>
      </c>
    </row>
    <row r="27" spans="1:19" ht="18.75" x14ac:dyDescent="0.3">
      <c r="A27" s="14"/>
      <c r="B27" s="70" t="s">
        <v>402</v>
      </c>
      <c r="C27" s="70"/>
      <c r="D27" s="70"/>
      <c r="E27" s="70"/>
      <c r="G27" s="69" t="s">
        <v>27</v>
      </c>
      <c r="H27" s="66"/>
      <c r="I27" s="66"/>
      <c r="J27" s="66"/>
      <c r="K27" s="66"/>
      <c r="L27" s="66"/>
      <c r="M27" s="66"/>
      <c r="N27" s="66"/>
      <c r="O27" s="66"/>
      <c r="P27" s="66"/>
      <c r="Q27" s="66"/>
      <c r="R27" s="66"/>
      <c r="S27" s="66"/>
    </row>
    <row r="28" spans="1:19" x14ac:dyDescent="0.25">
      <c r="A28" s="14"/>
      <c r="B28" s="70" t="s">
        <v>462</v>
      </c>
      <c r="C28" s="70"/>
      <c r="D28" s="70"/>
      <c r="E28" s="70"/>
      <c r="G28" s="66"/>
      <c r="H28" s="66"/>
      <c r="I28" s="66"/>
      <c r="J28" s="66"/>
      <c r="K28" s="66"/>
      <c r="L28" s="66"/>
      <c r="M28" s="66"/>
      <c r="N28" s="66"/>
      <c r="O28" s="66"/>
      <c r="P28" s="66"/>
      <c r="Q28" s="66"/>
      <c r="R28" s="66"/>
      <c r="S28" s="66"/>
    </row>
    <row r="29" spans="1:19" x14ac:dyDescent="0.25">
      <c r="A29" s="14"/>
      <c r="B29" s="70" t="s">
        <v>461</v>
      </c>
      <c r="C29" s="66"/>
      <c r="D29" s="66"/>
      <c r="E29" s="66"/>
      <c r="G29" s="66"/>
      <c r="H29" s="66"/>
      <c r="I29" s="66"/>
      <c r="J29" s="66"/>
      <c r="K29" s="66"/>
      <c r="L29" s="66"/>
      <c r="M29" s="66"/>
      <c r="N29" s="66"/>
      <c r="O29" s="66"/>
      <c r="P29" s="66"/>
      <c r="Q29" s="66"/>
      <c r="R29" s="66"/>
      <c r="S29" s="66"/>
    </row>
    <row r="30" spans="1:19" x14ac:dyDescent="0.25">
      <c r="A30" s="14"/>
      <c r="G30" s="67" t="s">
        <v>11</v>
      </c>
      <c r="H30" s="66"/>
      <c r="I30" s="66"/>
      <c r="J30" s="66"/>
      <c r="K30" s="67" t="s">
        <v>394</v>
      </c>
      <c r="L30" s="66"/>
      <c r="M30" s="66"/>
      <c r="N30" s="67" t="s">
        <v>13</v>
      </c>
      <c r="O30" s="66"/>
      <c r="P30" s="66"/>
      <c r="Q30" s="67" t="s">
        <v>16</v>
      </c>
      <c r="R30" s="66"/>
      <c r="S30" s="66"/>
    </row>
    <row r="31" spans="1:19" x14ac:dyDescent="0.25">
      <c r="A31" s="14"/>
      <c r="G31" s="68" t="s">
        <v>14</v>
      </c>
      <c r="H31" s="66"/>
      <c r="I31" s="66"/>
      <c r="J31" s="66"/>
      <c r="K31" s="68" t="s">
        <v>15</v>
      </c>
      <c r="L31" s="66"/>
      <c r="M31" s="66"/>
      <c r="N31" s="68" t="s">
        <v>395</v>
      </c>
      <c r="O31" s="66"/>
      <c r="P31" s="66"/>
      <c r="Q31" s="66"/>
      <c r="R31" s="66"/>
      <c r="S31" s="66"/>
    </row>
    <row r="32" spans="1:19" ht="18.75" x14ac:dyDescent="0.3">
      <c r="A32" s="14"/>
      <c r="B32" s="4" t="s">
        <v>33</v>
      </c>
      <c r="G32" s="68" t="s">
        <v>12</v>
      </c>
      <c r="H32" s="66"/>
      <c r="I32" s="66"/>
      <c r="J32" s="66"/>
      <c r="K32" s="66"/>
      <c r="L32" s="66"/>
      <c r="M32" s="66"/>
      <c r="N32" s="66"/>
      <c r="O32" s="66"/>
      <c r="P32" s="66"/>
      <c r="Q32" s="66"/>
      <c r="R32" s="66"/>
      <c r="S32" s="66"/>
    </row>
    <row r="33" spans="1:19" x14ac:dyDescent="0.25">
      <c r="A33" s="14"/>
      <c r="B33" s="70" t="s">
        <v>34</v>
      </c>
      <c r="C33" s="70"/>
      <c r="D33" s="70"/>
      <c r="E33" s="70"/>
      <c r="G33" s="66"/>
      <c r="H33" s="66"/>
      <c r="I33" s="66"/>
      <c r="J33" s="66"/>
      <c r="K33" s="66"/>
      <c r="L33" s="66"/>
      <c r="M33" s="66"/>
      <c r="N33" s="66"/>
      <c r="O33" s="66"/>
      <c r="P33" s="66"/>
      <c r="Q33" s="66"/>
      <c r="R33" s="66"/>
      <c r="S33" s="66"/>
    </row>
    <row r="34" spans="1:19" x14ac:dyDescent="0.25">
      <c r="A34" s="14"/>
      <c r="B34" s="71" t="s">
        <v>398</v>
      </c>
      <c r="C34" s="70"/>
      <c r="D34" s="70"/>
      <c r="E34" s="70"/>
      <c r="G34" s="67" t="s">
        <v>17</v>
      </c>
      <c r="H34" s="67"/>
      <c r="I34" s="67"/>
      <c r="J34" s="67"/>
      <c r="K34" s="67" t="s">
        <v>18</v>
      </c>
      <c r="L34" s="67"/>
      <c r="M34" s="67"/>
      <c r="N34" s="67" t="s">
        <v>20</v>
      </c>
      <c r="O34" s="67"/>
      <c r="P34" s="67"/>
      <c r="Q34" s="67" t="s">
        <v>19</v>
      </c>
      <c r="R34" s="66"/>
      <c r="S34" s="66"/>
    </row>
    <row r="35" spans="1:19" x14ac:dyDescent="0.25">
      <c r="A35" s="14"/>
      <c r="B35" s="70" t="s">
        <v>35</v>
      </c>
      <c r="C35" s="70"/>
      <c r="D35" s="70"/>
      <c r="E35" s="70"/>
      <c r="G35" s="66"/>
      <c r="H35" s="66"/>
      <c r="I35" s="66"/>
      <c r="J35" s="66"/>
      <c r="K35" s="68" t="s">
        <v>80</v>
      </c>
      <c r="L35" s="66"/>
      <c r="M35" s="66"/>
      <c r="N35" s="66"/>
      <c r="O35" s="66"/>
      <c r="P35" s="66"/>
      <c r="Q35" s="66"/>
      <c r="R35" s="66"/>
      <c r="S35" s="66"/>
    </row>
    <row r="36" spans="1:19" x14ac:dyDescent="0.25">
      <c r="A36" s="14"/>
      <c r="B36" s="70"/>
      <c r="C36" s="70"/>
      <c r="D36" s="70"/>
      <c r="E36" s="70"/>
      <c r="G36" s="66"/>
      <c r="H36" s="66"/>
      <c r="I36" s="66"/>
      <c r="J36" s="66"/>
      <c r="K36" s="66"/>
      <c r="L36" s="66"/>
      <c r="M36" s="66"/>
      <c r="N36" s="66"/>
      <c r="O36" s="66"/>
      <c r="P36" s="66"/>
      <c r="Q36" s="66"/>
      <c r="R36" s="66"/>
      <c r="S36" s="66"/>
    </row>
    <row r="37" spans="1:19" x14ac:dyDescent="0.25">
      <c r="A37" s="14"/>
      <c r="G37" s="66"/>
      <c r="H37" s="66"/>
      <c r="I37" s="66"/>
      <c r="J37" s="66"/>
      <c r="K37" s="66"/>
      <c r="L37" s="66"/>
      <c r="M37" s="66"/>
      <c r="N37" s="66"/>
      <c r="O37" s="66"/>
      <c r="P37" s="66"/>
      <c r="Q37" s="66"/>
      <c r="R37" s="66"/>
      <c r="S37" s="66"/>
    </row>
    <row r="38" spans="1:19" x14ac:dyDescent="0.25">
      <c r="A38" s="14"/>
      <c r="G38" s="67" t="s">
        <v>21</v>
      </c>
      <c r="H38" s="67"/>
      <c r="I38" s="67"/>
      <c r="J38" s="67"/>
      <c r="K38" s="67" t="s">
        <v>24</v>
      </c>
      <c r="L38" s="67"/>
      <c r="M38" s="67"/>
      <c r="N38" s="67" t="s">
        <v>25</v>
      </c>
      <c r="O38" s="67"/>
      <c r="P38" s="67"/>
      <c r="Q38" s="67"/>
      <c r="R38" s="66"/>
      <c r="S38" s="66"/>
    </row>
    <row r="39" spans="1:19" ht="18.75" x14ac:dyDescent="0.3">
      <c r="A39" s="14"/>
      <c r="B39" s="4" t="s">
        <v>397</v>
      </c>
      <c r="G39" s="68" t="s">
        <v>22</v>
      </c>
      <c r="H39" s="66"/>
      <c r="I39" s="66"/>
      <c r="J39" s="66"/>
      <c r="K39" s="66"/>
      <c r="L39" s="66"/>
      <c r="M39" s="66"/>
      <c r="N39" s="66"/>
      <c r="O39" s="66"/>
      <c r="P39" s="66"/>
      <c r="Q39" s="66"/>
      <c r="R39" s="66"/>
      <c r="S39" s="66"/>
    </row>
    <row r="40" spans="1:19" x14ac:dyDescent="0.25">
      <c r="A40" s="14"/>
      <c r="B40" s="66"/>
      <c r="C40" s="66"/>
      <c r="D40" s="183" t="s">
        <v>251</v>
      </c>
      <c r="E40" s="183"/>
      <c r="G40" s="68" t="s">
        <v>23</v>
      </c>
      <c r="H40" s="66"/>
      <c r="I40" s="66"/>
      <c r="J40" s="66"/>
      <c r="K40" s="66"/>
      <c r="L40" s="66"/>
      <c r="M40" s="66"/>
      <c r="N40" s="66"/>
      <c r="O40" s="66"/>
      <c r="P40" s="66"/>
      <c r="Q40" s="66"/>
      <c r="R40" s="66"/>
      <c r="S40" s="66"/>
    </row>
    <row r="41" spans="1:19" x14ac:dyDescent="0.25">
      <c r="B41" s="66"/>
      <c r="C41" s="66"/>
      <c r="D41" s="183"/>
      <c r="E41" s="183"/>
      <c r="G41" s="66"/>
      <c r="H41" s="66"/>
      <c r="I41" s="66"/>
      <c r="J41" s="66"/>
      <c r="K41" s="66"/>
      <c r="L41" s="66"/>
      <c r="M41" s="66"/>
      <c r="N41" s="66"/>
      <c r="O41" s="66"/>
      <c r="P41" s="66"/>
      <c r="Q41" s="66"/>
      <c r="R41" s="66"/>
      <c r="S41" s="66"/>
    </row>
    <row r="42" spans="1:19" x14ac:dyDescent="0.25">
      <c r="B42" s="66"/>
      <c r="C42" s="66"/>
      <c r="D42" s="183"/>
      <c r="E42" s="183"/>
    </row>
    <row r="43" spans="1:19" x14ac:dyDescent="0.25">
      <c r="B43" s="66"/>
      <c r="C43" s="66"/>
      <c r="D43" s="183"/>
      <c r="E43" s="183"/>
    </row>
    <row r="44" spans="1:19" ht="18.75" x14ac:dyDescent="0.3">
      <c r="B44" s="66"/>
      <c r="C44" s="66"/>
      <c r="D44" s="183"/>
      <c r="E44" s="183"/>
      <c r="G44" s="69" t="s">
        <v>26</v>
      </c>
      <c r="H44" s="66"/>
      <c r="I44" s="66"/>
      <c r="J44" s="66"/>
      <c r="K44" s="66"/>
      <c r="L44" s="66"/>
      <c r="M44" s="66"/>
      <c r="N44" s="66"/>
      <c r="O44" s="66"/>
      <c r="P44" s="66"/>
      <c r="Q44" s="66"/>
      <c r="R44" s="66"/>
      <c r="S44" s="66"/>
    </row>
    <row r="45" spans="1:19" x14ac:dyDescent="0.25">
      <c r="B45" s="66"/>
      <c r="C45" s="66"/>
      <c r="D45" s="183"/>
      <c r="E45" s="183"/>
      <c r="G45" s="66"/>
      <c r="H45" s="66"/>
      <c r="I45" s="66"/>
      <c r="J45" s="66"/>
      <c r="K45" s="66"/>
      <c r="L45" s="66"/>
      <c r="M45" s="66"/>
      <c r="N45" s="66"/>
      <c r="O45" s="66"/>
      <c r="P45" s="66"/>
      <c r="Q45" s="66"/>
      <c r="R45" s="66"/>
      <c r="S45" s="66"/>
    </row>
    <row r="46" spans="1:19" x14ac:dyDescent="0.25">
      <c r="B46" s="183" t="s">
        <v>396</v>
      </c>
      <c r="C46" s="183"/>
      <c r="D46" s="183"/>
      <c r="E46" s="183"/>
      <c r="G46" s="66"/>
      <c r="H46" s="66"/>
      <c r="I46" s="66"/>
      <c r="J46" s="66"/>
      <c r="K46" s="66"/>
      <c r="L46" s="66"/>
      <c r="M46" s="66"/>
      <c r="N46" s="66"/>
      <c r="O46" s="66"/>
      <c r="P46" s="66"/>
      <c r="Q46" s="66"/>
      <c r="R46" s="66"/>
      <c r="S46" s="66"/>
    </row>
    <row r="47" spans="1:19" ht="17.100000000000001" customHeight="1" x14ac:dyDescent="0.25">
      <c r="B47" s="183"/>
      <c r="C47" s="183"/>
      <c r="D47" s="183"/>
      <c r="E47" s="183"/>
      <c r="G47" s="67" t="s">
        <v>28</v>
      </c>
      <c r="H47" s="66"/>
      <c r="I47" s="66"/>
      <c r="J47" s="66"/>
      <c r="K47" s="67" t="s">
        <v>29</v>
      </c>
      <c r="L47" s="66"/>
      <c r="M47" s="66"/>
      <c r="N47" s="66"/>
      <c r="O47" s="66"/>
      <c r="P47" s="66"/>
      <c r="Q47" s="66"/>
      <c r="R47" s="66"/>
      <c r="S47" s="66"/>
    </row>
    <row r="48" spans="1:19" ht="17.100000000000001" customHeight="1" x14ac:dyDescent="0.25">
      <c r="B48" s="183"/>
      <c r="C48" s="183"/>
      <c r="D48" s="183"/>
      <c r="E48" s="183"/>
      <c r="G48" s="66"/>
      <c r="H48" s="66"/>
      <c r="I48" s="66"/>
      <c r="J48" s="66"/>
      <c r="K48" s="66"/>
      <c r="L48" s="66"/>
      <c r="M48" s="66"/>
      <c r="N48" s="66"/>
      <c r="O48" s="66"/>
      <c r="P48" s="66"/>
      <c r="Q48" s="66"/>
      <c r="R48" s="66"/>
      <c r="S48" s="66"/>
    </row>
    <row r="49" spans="1:20" ht="17.100000000000001" customHeight="1" x14ac:dyDescent="0.25">
      <c r="B49" s="183"/>
      <c r="C49" s="183"/>
      <c r="D49" s="183"/>
      <c r="E49" s="183"/>
    </row>
    <row r="50" spans="1:20" ht="17.100000000000001" customHeight="1" x14ac:dyDescent="0.25">
      <c r="B50" s="183"/>
      <c r="C50" s="183"/>
      <c r="D50" s="183"/>
      <c r="E50" s="183"/>
    </row>
    <row r="51" spans="1:20" ht="17.100000000000001" customHeight="1" x14ac:dyDescent="0.3">
      <c r="B51" s="183"/>
      <c r="C51" s="183"/>
      <c r="D51" s="183"/>
      <c r="E51" s="183"/>
      <c r="G51" s="69" t="s">
        <v>39</v>
      </c>
      <c r="H51" s="66"/>
      <c r="I51" s="66"/>
      <c r="J51" s="66"/>
      <c r="K51" s="66"/>
      <c r="L51" s="66"/>
      <c r="M51" s="66"/>
      <c r="N51" s="66"/>
      <c r="O51" s="66"/>
      <c r="P51" s="66"/>
      <c r="Q51" s="66"/>
      <c r="R51" s="66"/>
      <c r="S51" s="66"/>
    </row>
    <row r="52" spans="1:20" ht="17.100000000000001" customHeight="1" x14ac:dyDescent="0.25">
      <c r="B52" s="183"/>
      <c r="C52" s="183"/>
      <c r="D52" s="183"/>
      <c r="E52" s="183"/>
      <c r="G52" s="66"/>
      <c r="H52" s="66"/>
      <c r="I52" s="66"/>
      <c r="J52" s="66"/>
      <c r="K52" s="66"/>
      <c r="L52" s="66"/>
      <c r="M52" s="66"/>
      <c r="N52" s="66"/>
      <c r="O52" s="66"/>
      <c r="P52" s="66"/>
      <c r="Q52" s="66"/>
      <c r="R52" s="66"/>
      <c r="S52" s="66"/>
    </row>
    <row r="53" spans="1:20" ht="17.100000000000001" customHeight="1" x14ac:dyDescent="0.25">
      <c r="B53" s="183"/>
      <c r="C53" s="183"/>
      <c r="D53" s="183"/>
      <c r="E53" s="183"/>
      <c r="G53" s="66"/>
      <c r="H53" s="66"/>
      <c r="I53" s="66"/>
      <c r="J53" s="66"/>
      <c r="K53" s="66"/>
      <c r="L53" s="66"/>
      <c r="M53" s="66"/>
      <c r="N53" s="66"/>
      <c r="O53" s="66"/>
      <c r="P53" s="66"/>
      <c r="Q53" s="66"/>
      <c r="R53" s="66"/>
      <c r="S53" s="66"/>
    </row>
    <row r="54" spans="1:20" ht="17.100000000000001" customHeight="1" x14ac:dyDescent="0.25">
      <c r="B54" s="183"/>
      <c r="C54" s="183"/>
      <c r="D54" s="183"/>
      <c r="E54" s="183"/>
      <c r="G54" s="67" t="s">
        <v>28</v>
      </c>
      <c r="H54" s="66"/>
      <c r="I54" s="66"/>
      <c r="J54" s="66"/>
      <c r="K54" s="67" t="s">
        <v>29</v>
      </c>
      <c r="L54" s="66"/>
      <c r="M54" s="66"/>
      <c r="N54" s="67" t="s">
        <v>30</v>
      </c>
      <c r="O54" s="66"/>
      <c r="P54" s="66"/>
      <c r="Q54" s="67" t="s">
        <v>31</v>
      </c>
      <c r="R54" s="66"/>
      <c r="S54" s="66"/>
    </row>
    <row r="55" spans="1:20" ht="17.100000000000001" customHeight="1" x14ac:dyDescent="0.25">
      <c r="B55" s="183"/>
      <c r="C55" s="183"/>
      <c r="D55" s="183"/>
      <c r="E55" s="183"/>
      <c r="G55" s="66"/>
      <c r="H55" s="66"/>
      <c r="I55" s="66"/>
      <c r="J55" s="66"/>
      <c r="K55" s="66"/>
      <c r="L55" s="66"/>
      <c r="M55" s="66"/>
      <c r="N55" s="66"/>
      <c r="O55" s="66"/>
      <c r="P55" s="66"/>
      <c r="Q55" s="66"/>
      <c r="R55" s="66"/>
      <c r="S55" s="66"/>
    </row>
    <row r="57" spans="1:20" ht="20.25" x14ac:dyDescent="0.3">
      <c r="G57" s="2" t="s">
        <v>369</v>
      </c>
    </row>
    <row r="58" spans="1:20" x14ac:dyDescent="0.25">
      <c r="G58" s="1" t="s">
        <v>400</v>
      </c>
    </row>
    <row r="59" spans="1:20" x14ac:dyDescent="0.25">
      <c r="G59" s="1" t="s">
        <v>401</v>
      </c>
    </row>
    <row r="60" spans="1:20" x14ac:dyDescent="0.25">
      <c r="G60" s="1" t="s">
        <v>399</v>
      </c>
    </row>
    <row r="64" spans="1:20" ht="9.9499999999999993" customHeight="1" x14ac:dyDescent="0.25">
      <c r="A64" s="5"/>
      <c r="B64" s="5"/>
      <c r="C64" s="5"/>
      <c r="D64" s="5"/>
      <c r="E64" s="5"/>
      <c r="F64" s="5"/>
      <c r="G64" s="5"/>
      <c r="H64" s="5"/>
      <c r="I64" s="5"/>
      <c r="J64" s="5"/>
      <c r="K64" s="5"/>
      <c r="L64" s="5"/>
      <c r="M64" s="5"/>
      <c r="N64" s="5"/>
      <c r="O64" s="5"/>
      <c r="P64" s="5"/>
      <c r="Q64" s="5"/>
      <c r="R64" s="5"/>
      <c r="S64" s="5"/>
      <c r="T64" s="5"/>
    </row>
    <row r="66" spans="1:2" ht="20.25" x14ac:dyDescent="0.3">
      <c r="A66" s="14"/>
      <c r="B66" s="2" t="s">
        <v>36</v>
      </c>
    </row>
    <row r="67" spans="1:2" x14ac:dyDescent="0.25">
      <c r="A67" s="14"/>
      <c r="B67" s="7" t="s">
        <v>41</v>
      </c>
    </row>
    <row r="68" spans="1:2" x14ac:dyDescent="0.25">
      <c r="A68" s="14"/>
      <c r="B68" s="1" t="s">
        <v>45</v>
      </c>
    </row>
    <row r="69" spans="1:2" x14ac:dyDescent="0.25">
      <c r="A69" s="14"/>
    </row>
    <row r="70" spans="1:2" x14ac:dyDescent="0.25">
      <c r="A70" s="14"/>
      <c r="B70" s="7" t="s">
        <v>403</v>
      </c>
    </row>
    <row r="71" spans="1:2" x14ac:dyDescent="0.25">
      <c r="A71" s="14"/>
      <c r="B71" s="1" t="s">
        <v>40</v>
      </c>
    </row>
    <row r="72" spans="1:2" x14ac:dyDescent="0.25">
      <c r="A72" s="14"/>
      <c r="B72" s="7" t="s">
        <v>404</v>
      </c>
    </row>
    <row r="73" spans="1:2" x14ac:dyDescent="0.25">
      <c r="A73" s="14"/>
      <c r="B73" s="1" t="s">
        <v>40</v>
      </c>
    </row>
    <row r="74" spans="1:2" x14ac:dyDescent="0.25">
      <c r="A74" s="14"/>
      <c r="B74" s="7" t="s">
        <v>42</v>
      </c>
    </row>
    <row r="75" spans="1:2" x14ac:dyDescent="0.25">
      <c r="A75" s="14"/>
      <c r="B75" s="1" t="s">
        <v>40</v>
      </c>
    </row>
    <row r="76" spans="1:2" x14ac:dyDescent="0.25">
      <c r="A76" s="14"/>
      <c r="B76" s="7" t="s">
        <v>405</v>
      </c>
    </row>
    <row r="77" spans="1:2" x14ac:dyDescent="0.25">
      <c r="A77" s="14"/>
      <c r="B77" s="1" t="s">
        <v>40</v>
      </c>
    </row>
    <row r="78" spans="1:2" x14ac:dyDescent="0.25">
      <c r="A78" s="14"/>
      <c r="B78" s="7" t="s">
        <v>460</v>
      </c>
    </row>
    <row r="79" spans="1:2" x14ac:dyDescent="0.25">
      <c r="A79" s="14"/>
      <c r="B79" s="1" t="s">
        <v>40</v>
      </c>
    </row>
    <row r="80" spans="1:2" x14ac:dyDescent="0.25">
      <c r="A80" s="14"/>
      <c r="B80" s="7" t="s">
        <v>43</v>
      </c>
    </row>
    <row r="81" spans="1:20" x14ac:dyDescent="0.25">
      <c r="A81" s="14"/>
      <c r="B81" s="1" t="s">
        <v>44</v>
      </c>
    </row>
    <row r="82" spans="1:20" x14ac:dyDescent="0.25">
      <c r="A82" s="14"/>
    </row>
    <row r="83" spans="1:20" x14ac:dyDescent="0.25">
      <c r="A83" s="14"/>
      <c r="B83" s="7" t="s">
        <v>459</v>
      </c>
    </row>
    <row r="84" spans="1:20" x14ac:dyDescent="0.25">
      <c r="A84" s="14"/>
    </row>
    <row r="85" spans="1:20" ht="9.9499999999999993" customHeight="1" x14ac:dyDescent="0.25">
      <c r="A85" s="5"/>
      <c r="B85" s="5"/>
      <c r="C85" s="5"/>
      <c r="D85" s="5"/>
      <c r="E85" s="5"/>
      <c r="F85" s="5"/>
      <c r="G85" s="5"/>
      <c r="H85" s="5"/>
      <c r="I85" s="5"/>
      <c r="J85" s="5"/>
      <c r="K85" s="5"/>
      <c r="L85" s="5"/>
      <c r="M85" s="5"/>
      <c r="N85" s="5"/>
      <c r="O85" s="5"/>
      <c r="P85" s="5"/>
      <c r="Q85" s="5"/>
      <c r="R85" s="5"/>
      <c r="S85" s="5"/>
      <c r="T85" s="5"/>
    </row>
    <row r="87" spans="1:20" ht="20.25" x14ac:dyDescent="0.3">
      <c r="A87" s="14"/>
      <c r="B87" s="2" t="s">
        <v>46</v>
      </c>
    </row>
    <row r="88" spans="1:20" x14ac:dyDescent="0.25">
      <c r="A88" s="14"/>
      <c r="B88" s="9" t="s">
        <v>47</v>
      </c>
    </row>
    <row r="89" spans="1:20" x14ac:dyDescent="0.25">
      <c r="A89" s="14"/>
      <c r="B89" s="1" t="s">
        <v>40</v>
      </c>
    </row>
    <row r="90" spans="1:20" x14ac:dyDescent="0.25">
      <c r="A90" s="14"/>
      <c r="B90" s="7" t="s">
        <v>406</v>
      </c>
    </row>
    <row r="91" spans="1:20" x14ac:dyDescent="0.25">
      <c r="A91" s="14"/>
      <c r="B91" s="1" t="s">
        <v>40</v>
      </c>
    </row>
    <row r="92" spans="1:20" x14ac:dyDescent="0.25">
      <c r="A92" s="14"/>
      <c r="B92" s="7" t="s">
        <v>48</v>
      </c>
    </row>
    <row r="93" spans="1:20" x14ac:dyDescent="0.25">
      <c r="A93" s="14"/>
      <c r="B93" s="1" t="s">
        <v>40</v>
      </c>
    </row>
    <row r="94" spans="1:20" x14ac:dyDescent="0.25">
      <c r="A94" s="14"/>
      <c r="B94" s="7" t="s">
        <v>49</v>
      </c>
    </row>
    <row r="95" spans="1:20" x14ac:dyDescent="0.25">
      <c r="A95" s="14"/>
      <c r="B95" s="1" t="s">
        <v>40</v>
      </c>
    </row>
    <row r="96" spans="1:20" x14ac:dyDescent="0.25">
      <c r="A96" s="14"/>
      <c r="B96" s="8" t="s">
        <v>50</v>
      </c>
    </row>
    <row r="97" spans="1:20" x14ac:dyDescent="0.25">
      <c r="A97" s="14"/>
      <c r="B97" s="7" t="s">
        <v>463</v>
      </c>
    </row>
    <row r="98" spans="1:20" x14ac:dyDescent="0.25">
      <c r="A98" s="14"/>
      <c r="B98" s="7"/>
    </row>
    <row r="99" spans="1:20" x14ac:dyDescent="0.25">
      <c r="A99" s="14"/>
      <c r="B99" s="7" t="s">
        <v>407</v>
      </c>
    </row>
    <row r="100" spans="1:20" x14ac:dyDescent="0.25">
      <c r="A100" s="14"/>
      <c r="B100" s="1" t="s">
        <v>40</v>
      </c>
    </row>
    <row r="101" spans="1:20" x14ac:dyDescent="0.25">
      <c r="A101" s="14"/>
      <c r="B101" s="7" t="s">
        <v>408</v>
      </c>
    </row>
    <row r="102" spans="1:20" x14ac:dyDescent="0.25">
      <c r="A102" s="14"/>
    </row>
    <row r="103" spans="1:20" ht="9.9499999999999993" customHeight="1" x14ac:dyDescent="0.25">
      <c r="A103" s="5"/>
      <c r="B103" s="5"/>
      <c r="C103" s="5"/>
      <c r="D103" s="5"/>
      <c r="E103" s="5"/>
      <c r="F103" s="5"/>
      <c r="G103" s="5"/>
      <c r="H103" s="5"/>
      <c r="I103" s="5"/>
      <c r="J103" s="5"/>
      <c r="K103" s="5"/>
      <c r="L103" s="5"/>
      <c r="M103" s="5"/>
      <c r="N103" s="5"/>
      <c r="O103" s="5"/>
      <c r="P103" s="5"/>
      <c r="Q103" s="5"/>
      <c r="R103" s="5"/>
      <c r="S103" s="5"/>
      <c r="T103" s="5"/>
    </row>
    <row r="105" spans="1:20" ht="20.25" x14ac:dyDescent="0.3">
      <c r="A105" s="14"/>
      <c r="B105" s="2" t="s">
        <v>37</v>
      </c>
    </row>
    <row r="106" spans="1:20" ht="20.25" x14ac:dyDescent="0.3">
      <c r="A106" s="14"/>
      <c r="B106" s="2"/>
    </row>
    <row r="107" spans="1:20" x14ac:dyDescent="0.25">
      <c r="A107" s="14"/>
      <c r="B107" s="3" t="s">
        <v>51</v>
      </c>
    </row>
    <row r="108" spans="1:20" x14ac:dyDescent="0.25">
      <c r="A108" s="14"/>
      <c r="B108" s="7" t="s">
        <v>52</v>
      </c>
    </row>
    <row r="109" spans="1:20" x14ac:dyDescent="0.25">
      <c r="A109" s="14"/>
      <c r="B109" s="7" t="s">
        <v>409</v>
      </c>
    </row>
    <row r="110" spans="1:20" x14ac:dyDescent="0.25">
      <c r="A110" s="14"/>
      <c r="B110" s="7" t="s">
        <v>410</v>
      </c>
    </row>
    <row r="111" spans="1:20" x14ac:dyDescent="0.25">
      <c r="A111" s="14"/>
      <c r="B111" s="7" t="s">
        <v>411</v>
      </c>
    </row>
    <row r="112" spans="1:20" x14ac:dyDescent="0.25">
      <c r="A112" s="14"/>
      <c r="B112" s="7" t="s">
        <v>53</v>
      </c>
    </row>
    <row r="113" spans="1:2" x14ac:dyDescent="0.25">
      <c r="A113" s="14"/>
      <c r="B113" s="1" t="s">
        <v>40</v>
      </c>
    </row>
    <row r="114" spans="1:2" x14ac:dyDescent="0.25">
      <c r="A114" s="14"/>
      <c r="B114" s="3" t="s">
        <v>54</v>
      </c>
    </row>
    <row r="115" spans="1:2" x14ac:dyDescent="0.25">
      <c r="A115" s="14"/>
      <c r="B115" s="1" t="s">
        <v>55</v>
      </c>
    </row>
    <row r="116" spans="1:2" x14ac:dyDescent="0.25">
      <c r="A116" s="14"/>
      <c r="B116" s="1" t="s">
        <v>56</v>
      </c>
    </row>
    <row r="117" spans="1:2" x14ac:dyDescent="0.25">
      <c r="A117" s="14"/>
      <c r="B117" s="1" t="s">
        <v>57</v>
      </c>
    </row>
    <row r="118" spans="1:2" x14ac:dyDescent="0.25">
      <c r="A118" s="14"/>
      <c r="B118" s="1" t="s">
        <v>58</v>
      </c>
    </row>
    <row r="119" spans="1:2" x14ac:dyDescent="0.25">
      <c r="A119" s="14"/>
      <c r="B119" s="1" t="s">
        <v>412</v>
      </c>
    </row>
    <row r="120" spans="1:2" x14ac:dyDescent="0.25">
      <c r="A120" s="14"/>
      <c r="B120" s="1" t="s">
        <v>413</v>
      </c>
    </row>
    <row r="121" spans="1:2" x14ac:dyDescent="0.25">
      <c r="A121" s="14"/>
      <c r="B121" s="1" t="s">
        <v>40</v>
      </c>
    </row>
    <row r="122" spans="1:2" x14ac:dyDescent="0.25">
      <c r="A122" s="14"/>
      <c r="B122" s="3" t="s">
        <v>59</v>
      </c>
    </row>
    <row r="123" spans="1:2" x14ac:dyDescent="0.25">
      <c r="A123" s="14"/>
      <c r="B123" s="7" t="s">
        <v>60</v>
      </c>
    </row>
    <row r="124" spans="1:2" x14ac:dyDescent="0.25">
      <c r="A124" s="14"/>
      <c r="B124" s="7" t="s">
        <v>61</v>
      </c>
    </row>
    <row r="125" spans="1:2" x14ac:dyDescent="0.25">
      <c r="A125" s="14"/>
      <c r="B125" s="7" t="s">
        <v>464</v>
      </c>
    </row>
    <row r="126" spans="1:2" x14ac:dyDescent="0.25">
      <c r="A126" s="14"/>
      <c r="B126" s="7" t="s">
        <v>62</v>
      </c>
    </row>
    <row r="127" spans="1:2" x14ac:dyDescent="0.25">
      <c r="A127" s="14"/>
      <c r="B127" s="7"/>
    </row>
    <row r="128" spans="1:2" x14ac:dyDescent="0.25">
      <c r="A128" s="14"/>
      <c r="B128" s="3" t="s">
        <v>414</v>
      </c>
    </row>
    <row r="129" spans="1:2" x14ac:dyDescent="0.25">
      <c r="A129" s="14"/>
      <c r="B129" s="7" t="s">
        <v>63</v>
      </c>
    </row>
    <row r="130" spans="1:2" x14ac:dyDescent="0.25">
      <c r="A130" s="14"/>
      <c r="B130" s="7" t="s">
        <v>64</v>
      </c>
    </row>
    <row r="131" spans="1:2" x14ac:dyDescent="0.25">
      <c r="A131" s="14"/>
      <c r="B131" s="7" t="s">
        <v>65</v>
      </c>
    </row>
    <row r="132" spans="1:2" x14ac:dyDescent="0.25">
      <c r="A132" s="14"/>
      <c r="B132" s="1" t="s">
        <v>66</v>
      </c>
    </row>
    <row r="133" spans="1:2" x14ac:dyDescent="0.25">
      <c r="A133" s="14"/>
      <c r="B133" s="7" t="s">
        <v>67</v>
      </c>
    </row>
    <row r="134" spans="1:2" x14ac:dyDescent="0.25">
      <c r="B134" s="1" t="s">
        <v>40</v>
      </c>
    </row>
    <row r="135" spans="1:2" x14ac:dyDescent="0.25">
      <c r="B135" s="3" t="s">
        <v>484</v>
      </c>
    </row>
    <row r="136" spans="1:2" x14ac:dyDescent="0.25">
      <c r="B136" s="7" t="s">
        <v>485</v>
      </c>
    </row>
    <row r="137" spans="1:2" x14ac:dyDescent="0.25">
      <c r="B137" s="7" t="s">
        <v>483</v>
      </c>
    </row>
    <row r="138" spans="1:2" x14ac:dyDescent="0.25">
      <c r="B138" s="1" t="s">
        <v>40</v>
      </c>
    </row>
    <row r="139" spans="1:2" x14ac:dyDescent="0.25">
      <c r="B139" s="3" t="s">
        <v>68</v>
      </c>
    </row>
    <row r="140" spans="1:2" x14ac:dyDescent="0.25">
      <c r="B140" s="1" t="s">
        <v>415</v>
      </c>
    </row>
    <row r="141" spans="1:2" x14ac:dyDescent="0.25">
      <c r="B141" s="7" t="s">
        <v>69</v>
      </c>
    </row>
    <row r="142" spans="1:2" x14ac:dyDescent="0.25">
      <c r="B142" s="7" t="s">
        <v>70</v>
      </c>
    </row>
    <row r="143" spans="1:2" x14ac:dyDescent="0.25">
      <c r="B143" s="7" t="s">
        <v>71</v>
      </c>
    </row>
    <row r="144" spans="1:2" x14ac:dyDescent="0.25">
      <c r="B144" s="7" t="s">
        <v>72</v>
      </c>
    </row>
    <row r="145" spans="2:2" x14ac:dyDescent="0.25">
      <c r="B145" s="7" t="s">
        <v>73</v>
      </c>
    </row>
    <row r="146" spans="2:2" x14ac:dyDescent="0.25">
      <c r="B146" s="1" t="s">
        <v>40</v>
      </c>
    </row>
    <row r="147" spans="2:2" x14ac:dyDescent="0.25">
      <c r="B147" s="3" t="s">
        <v>74</v>
      </c>
    </row>
    <row r="148" spans="2:2" x14ac:dyDescent="0.25">
      <c r="B148" s="7" t="s">
        <v>77</v>
      </c>
    </row>
    <row r="149" spans="2:2" x14ac:dyDescent="0.25">
      <c r="B149" s="7" t="s">
        <v>78</v>
      </c>
    </row>
    <row r="150" spans="2:2" x14ac:dyDescent="0.25">
      <c r="B150" s="1" t="s">
        <v>416</v>
      </c>
    </row>
    <row r="151" spans="2:2" x14ac:dyDescent="0.25">
      <c r="B151" s="1" t="s">
        <v>75</v>
      </c>
    </row>
    <row r="152" spans="2:2" x14ac:dyDescent="0.25">
      <c r="B152" s="1" t="s">
        <v>76</v>
      </c>
    </row>
    <row r="153" spans="2:2" x14ac:dyDescent="0.25">
      <c r="B153" s="1" t="s">
        <v>79</v>
      </c>
    </row>
    <row r="154" spans="2:2" x14ac:dyDescent="0.25">
      <c r="B154" s="1" t="s">
        <v>417</v>
      </c>
    </row>
    <row r="155" spans="2:2" x14ac:dyDescent="0.25">
      <c r="B155" s="1" t="s">
        <v>81</v>
      </c>
    </row>
    <row r="156" spans="2:2" x14ac:dyDescent="0.25">
      <c r="B156" s="1" t="s">
        <v>40</v>
      </c>
    </row>
    <row r="157" spans="2:2" x14ac:dyDescent="0.25">
      <c r="B157" s="3" t="s">
        <v>82</v>
      </c>
    </row>
    <row r="158" spans="2:2" x14ac:dyDescent="0.25">
      <c r="B158" s="1" t="s">
        <v>83</v>
      </c>
    </row>
    <row r="159" spans="2:2" x14ac:dyDescent="0.25">
      <c r="B159" s="1" t="s">
        <v>84</v>
      </c>
    </row>
    <row r="160" spans="2:2" x14ac:dyDescent="0.25">
      <c r="B160" s="1" t="s">
        <v>85</v>
      </c>
    </row>
    <row r="161" spans="2:2" x14ac:dyDescent="0.25">
      <c r="B161" s="1" t="s">
        <v>86</v>
      </c>
    </row>
    <row r="162" spans="2:2" x14ac:dyDescent="0.25">
      <c r="B162" s="1" t="s">
        <v>87</v>
      </c>
    </row>
    <row r="163" spans="2:2" x14ac:dyDescent="0.25">
      <c r="B163" s="1" t="s">
        <v>40</v>
      </c>
    </row>
    <row r="164" spans="2:2" x14ac:dyDescent="0.25">
      <c r="B164" s="3" t="s">
        <v>88</v>
      </c>
    </row>
    <row r="165" spans="2:2" x14ac:dyDescent="0.25">
      <c r="B165" s="1" t="s">
        <v>89</v>
      </c>
    </row>
    <row r="166" spans="2:2" x14ac:dyDescent="0.25">
      <c r="B166" s="1" t="s">
        <v>90</v>
      </c>
    </row>
    <row r="167" spans="2:2" x14ac:dyDescent="0.25">
      <c r="B167" s="1" t="s">
        <v>418</v>
      </c>
    </row>
    <row r="168" spans="2:2" x14ac:dyDescent="0.25">
      <c r="B168" s="1" t="s">
        <v>91</v>
      </c>
    </row>
    <row r="169" spans="2:2" x14ac:dyDescent="0.25">
      <c r="B169" s="1" t="s">
        <v>92</v>
      </c>
    </row>
    <row r="170" spans="2:2" x14ac:dyDescent="0.25">
      <c r="B170" s="1" t="s">
        <v>40</v>
      </c>
    </row>
    <row r="171" spans="2:2" x14ac:dyDescent="0.25">
      <c r="B171" s="3" t="s">
        <v>93</v>
      </c>
    </row>
    <row r="172" spans="2:2" x14ac:dyDescent="0.25">
      <c r="B172" s="7" t="s">
        <v>95</v>
      </c>
    </row>
    <row r="173" spans="2:2" x14ac:dyDescent="0.25">
      <c r="B173" s="7" t="s">
        <v>94</v>
      </c>
    </row>
    <row r="174" spans="2:2" x14ac:dyDescent="0.25">
      <c r="B174" s="1" t="s">
        <v>40</v>
      </c>
    </row>
    <row r="175" spans="2:2" x14ac:dyDescent="0.25">
      <c r="B175" s="3" t="s">
        <v>96</v>
      </c>
    </row>
    <row r="176" spans="2:2" x14ac:dyDescent="0.25">
      <c r="B176" s="7" t="s">
        <v>98</v>
      </c>
    </row>
    <row r="177" spans="1:20" x14ac:dyDescent="0.25">
      <c r="B177" s="7" t="s">
        <v>465</v>
      </c>
    </row>
    <row r="178" spans="1:20" x14ac:dyDescent="0.25">
      <c r="B178" s="7" t="s">
        <v>97</v>
      </c>
    </row>
    <row r="179" spans="1:20" x14ac:dyDescent="0.25">
      <c r="B179" s="7" t="s">
        <v>99</v>
      </c>
    </row>
    <row r="180" spans="1:20" x14ac:dyDescent="0.25">
      <c r="B180" s="7" t="s">
        <v>100</v>
      </c>
    </row>
    <row r="181" spans="1:20" x14ac:dyDescent="0.25">
      <c r="B181" s="1" t="s">
        <v>419</v>
      </c>
    </row>
    <row r="182" spans="1:20" x14ac:dyDescent="0.25">
      <c r="B182" s="1" t="s">
        <v>101</v>
      </c>
    </row>
    <row r="184" spans="1:20" ht="9.9499999999999993" customHeight="1" x14ac:dyDescent="0.25">
      <c r="A184" s="5"/>
      <c r="B184" s="5"/>
      <c r="C184" s="5"/>
      <c r="D184" s="5"/>
      <c r="E184" s="5"/>
      <c r="F184" s="5"/>
      <c r="G184" s="5"/>
      <c r="H184" s="5"/>
      <c r="I184" s="5"/>
      <c r="J184" s="5"/>
      <c r="K184" s="5"/>
      <c r="L184" s="5"/>
      <c r="M184" s="5"/>
      <c r="N184" s="5"/>
      <c r="O184" s="5"/>
      <c r="P184" s="5"/>
      <c r="Q184" s="5"/>
      <c r="R184" s="5"/>
      <c r="S184" s="5"/>
      <c r="T184" s="5"/>
    </row>
    <row r="186" spans="1:20" ht="20.25" x14ac:dyDescent="0.3">
      <c r="A186" s="14"/>
      <c r="B186" s="2" t="s">
        <v>102</v>
      </c>
    </row>
    <row r="187" spans="1:20" x14ac:dyDescent="0.25">
      <c r="A187" s="14"/>
    </row>
    <row r="188" spans="1:20" x14ac:dyDescent="0.25">
      <c r="A188" s="14"/>
      <c r="B188" s="3" t="s">
        <v>130</v>
      </c>
    </row>
    <row r="189" spans="1:20" x14ac:dyDescent="0.25">
      <c r="A189" s="14"/>
      <c r="B189" s="7" t="s">
        <v>131</v>
      </c>
    </row>
    <row r="190" spans="1:20" x14ac:dyDescent="0.25">
      <c r="A190" s="14"/>
      <c r="B190" s="7" t="s">
        <v>132</v>
      </c>
    </row>
    <row r="191" spans="1:20" x14ac:dyDescent="0.25">
      <c r="A191" s="14"/>
      <c r="B191" s="7" t="s">
        <v>133</v>
      </c>
    </row>
    <row r="192" spans="1:20" x14ac:dyDescent="0.25">
      <c r="A192" s="14"/>
      <c r="B192" s="7" t="s">
        <v>134</v>
      </c>
    </row>
    <row r="193" spans="1:2" x14ac:dyDescent="0.25">
      <c r="A193" s="14"/>
      <c r="B193" s="7" t="s">
        <v>136</v>
      </c>
    </row>
    <row r="194" spans="1:2" x14ac:dyDescent="0.25">
      <c r="A194" s="14"/>
      <c r="B194" s="7" t="s">
        <v>135</v>
      </c>
    </row>
    <row r="195" spans="1:2" x14ac:dyDescent="0.25">
      <c r="A195" s="14"/>
      <c r="B195" s="1" t="s">
        <v>40</v>
      </c>
    </row>
    <row r="196" spans="1:2" x14ac:dyDescent="0.25">
      <c r="A196" s="14"/>
      <c r="B196" s="3" t="s">
        <v>137</v>
      </c>
    </row>
    <row r="197" spans="1:2" x14ac:dyDescent="0.25">
      <c r="A197" s="14"/>
      <c r="B197" s="1" t="s">
        <v>139</v>
      </c>
    </row>
    <row r="198" spans="1:2" x14ac:dyDescent="0.25">
      <c r="A198" s="14"/>
      <c r="B198" s="1" t="s">
        <v>138</v>
      </c>
    </row>
    <row r="199" spans="1:2" x14ac:dyDescent="0.25">
      <c r="A199" s="14"/>
      <c r="B199" s="13" t="s">
        <v>140</v>
      </c>
    </row>
    <row r="200" spans="1:2" x14ac:dyDescent="0.25">
      <c r="A200" s="14"/>
      <c r="B200" s="13" t="s">
        <v>420</v>
      </c>
    </row>
    <row r="201" spans="1:2" x14ac:dyDescent="0.25">
      <c r="A201" s="14"/>
      <c r="B201" s="1" t="s">
        <v>40</v>
      </c>
    </row>
    <row r="202" spans="1:2" x14ac:dyDescent="0.25">
      <c r="A202" s="14"/>
      <c r="B202" s="3" t="s">
        <v>141</v>
      </c>
    </row>
    <row r="203" spans="1:2" x14ac:dyDescent="0.25">
      <c r="A203" s="14"/>
      <c r="B203" s="7" t="s">
        <v>421</v>
      </c>
    </row>
    <row r="204" spans="1:2" x14ac:dyDescent="0.25">
      <c r="A204" s="14"/>
      <c r="B204" s="7" t="s">
        <v>424</v>
      </c>
    </row>
    <row r="205" spans="1:2" x14ac:dyDescent="0.25">
      <c r="A205" s="14"/>
      <c r="B205" s="7" t="s">
        <v>422</v>
      </c>
    </row>
    <row r="206" spans="1:2" x14ac:dyDescent="0.25">
      <c r="A206" s="14"/>
      <c r="B206" s="7" t="s">
        <v>423</v>
      </c>
    </row>
    <row r="207" spans="1:2" x14ac:dyDescent="0.25">
      <c r="A207" s="14"/>
      <c r="B207" s="7" t="s">
        <v>142</v>
      </c>
    </row>
    <row r="208" spans="1:2" x14ac:dyDescent="0.25">
      <c r="A208" s="14"/>
      <c r="B208" s="7" t="s">
        <v>425</v>
      </c>
    </row>
    <row r="209" spans="1:20" x14ac:dyDescent="0.25">
      <c r="A209" s="14"/>
    </row>
    <row r="210" spans="1:20" x14ac:dyDescent="0.25">
      <c r="A210" s="14"/>
      <c r="B210" s="3" t="s">
        <v>427</v>
      </c>
    </row>
    <row r="211" spans="1:20" x14ac:dyDescent="0.25">
      <c r="A211" s="14"/>
      <c r="B211" s="1" t="s">
        <v>428</v>
      </c>
    </row>
    <row r="212" spans="1:20" x14ac:dyDescent="0.25">
      <c r="A212" s="14"/>
      <c r="B212" s="1" t="s">
        <v>429</v>
      </c>
    </row>
    <row r="213" spans="1:20" x14ac:dyDescent="0.25">
      <c r="A213" s="14"/>
      <c r="B213" s="1" t="s">
        <v>426</v>
      </c>
    </row>
    <row r="214" spans="1:20" x14ac:dyDescent="0.25">
      <c r="A214" s="14"/>
    </row>
    <row r="215" spans="1:20" x14ac:dyDescent="0.25">
      <c r="A215" s="14"/>
      <c r="B215" s="3" t="s">
        <v>144</v>
      </c>
    </row>
    <row r="216" spans="1:20" x14ac:dyDescent="0.25">
      <c r="A216" s="14"/>
      <c r="B216" s="1" t="s">
        <v>145</v>
      </c>
    </row>
    <row r="217" spans="1:20" x14ac:dyDescent="0.25">
      <c r="A217" s="14"/>
      <c r="B217" s="1" t="s">
        <v>146</v>
      </c>
    </row>
    <row r="218" spans="1:20" x14ac:dyDescent="0.25">
      <c r="A218" s="14"/>
      <c r="B218" s="1" t="s">
        <v>467</v>
      </c>
    </row>
    <row r="219" spans="1:20" x14ac:dyDescent="0.25">
      <c r="A219" s="14"/>
      <c r="B219" s="78" t="s">
        <v>469</v>
      </c>
    </row>
    <row r="220" spans="1:20" x14ac:dyDescent="0.25">
      <c r="A220" s="14"/>
      <c r="B220" s="78" t="s">
        <v>468</v>
      </c>
    </row>
    <row r="222" spans="1:20" x14ac:dyDescent="0.25">
      <c r="B222" s="12" t="s">
        <v>148</v>
      </c>
      <c r="C222" s="16" t="s">
        <v>235</v>
      </c>
      <c r="D222" s="181" t="s">
        <v>149</v>
      </c>
      <c r="E222" s="182"/>
      <c r="F222" s="17">
        <v>80</v>
      </c>
      <c r="G222" s="1" t="s">
        <v>151</v>
      </c>
      <c r="H222" s="12" t="s">
        <v>150</v>
      </c>
      <c r="I222" s="15">
        <f>IF(C222="Gold",87.48,IF(C222="Silver",612.36,"Gold/Silver?"))</f>
        <v>612.36</v>
      </c>
      <c r="J222" s="181" t="s">
        <v>466</v>
      </c>
      <c r="K222" s="101"/>
      <c r="L222" s="180">
        <f>I222*F222</f>
        <v>48988.800000000003</v>
      </c>
      <c r="M222" s="180"/>
    </row>
    <row r="224" spans="1:20" ht="9.9499999999999993" customHeight="1" x14ac:dyDescent="0.25">
      <c r="A224" s="5"/>
      <c r="B224" s="5"/>
      <c r="C224" s="5"/>
      <c r="D224" s="5"/>
      <c r="E224" s="5"/>
      <c r="F224" s="5"/>
      <c r="G224" s="5"/>
      <c r="H224" s="5"/>
      <c r="I224" s="5"/>
      <c r="J224" s="5"/>
      <c r="K224" s="5"/>
      <c r="L224" s="5"/>
      <c r="M224" s="5"/>
      <c r="N224" s="5"/>
      <c r="O224" s="5"/>
      <c r="P224" s="5"/>
      <c r="Q224" s="5"/>
      <c r="R224" s="5"/>
      <c r="S224" s="5"/>
      <c r="T224" s="5"/>
    </row>
    <row r="226" spans="1:15" ht="20.25" x14ac:dyDescent="0.3">
      <c r="A226" s="14"/>
      <c r="B226" s="2" t="s">
        <v>479</v>
      </c>
    </row>
    <row r="227" spans="1:15" x14ac:dyDescent="0.25">
      <c r="A227" s="14"/>
      <c r="B227" s="18" t="s">
        <v>470</v>
      </c>
    </row>
    <row r="228" spans="1:15" x14ac:dyDescent="0.25">
      <c r="A228" s="14"/>
      <c r="B228" s="18" t="s">
        <v>446</v>
      </c>
    </row>
    <row r="229" spans="1:15" x14ac:dyDescent="0.25">
      <c r="A229" s="14"/>
      <c r="B229" s="18" t="s">
        <v>445</v>
      </c>
    </row>
    <row r="230" spans="1:15" x14ac:dyDescent="0.25">
      <c r="A230" s="14"/>
      <c r="B230" s="18" t="s">
        <v>480</v>
      </c>
    </row>
    <row r="231" spans="1:15" x14ac:dyDescent="0.25">
      <c r="A231" s="14"/>
      <c r="B231" s="76" t="s">
        <v>449</v>
      </c>
    </row>
    <row r="232" spans="1:15" x14ac:dyDescent="0.25">
      <c r="A232" s="14"/>
      <c r="B232" s="76" t="s">
        <v>490</v>
      </c>
    </row>
    <row r="233" spans="1:15" x14ac:dyDescent="0.25">
      <c r="A233" s="14"/>
    </row>
    <row r="234" spans="1:15" ht="15.75" customHeight="1" x14ac:dyDescent="0.25">
      <c r="A234" s="14"/>
      <c r="F234" s="171" t="s">
        <v>103</v>
      </c>
      <c r="G234" s="127" t="s">
        <v>104</v>
      </c>
      <c r="H234" s="129"/>
      <c r="I234" s="171" t="s">
        <v>105</v>
      </c>
      <c r="J234" s="127" t="s">
        <v>106</v>
      </c>
      <c r="K234" s="129"/>
      <c r="L234" s="127" t="s">
        <v>444</v>
      </c>
      <c r="M234" s="129"/>
      <c r="N234" s="127" t="s">
        <v>108</v>
      </c>
      <c r="O234" s="129"/>
    </row>
    <row r="235" spans="1:15" ht="15.75" customHeight="1" x14ac:dyDescent="0.25">
      <c r="A235" s="14"/>
      <c r="F235" s="140"/>
      <c r="G235" s="172"/>
      <c r="H235" s="173"/>
      <c r="I235" s="140"/>
      <c r="J235" s="130"/>
      <c r="K235" s="132"/>
      <c r="L235" s="172"/>
      <c r="M235" s="173"/>
      <c r="N235" s="130"/>
      <c r="O235" s="132"/>
    </row>
    <row r="236" spans="1:15" x14ac:dyDescent="0.25">
      <c r="A236" s="14"/>
      <c r="B236" s="3">
        <v>1</v>
      </c>
      <c r="C236" s="133" t="s">
        <v>109</v>
      </c>
      <c r="D236" s="134"/>
      <c r="E236" s="135"/>
      <c r="F236" s="11" t="s">
        <v>110</v>
      </c>
      <c r="G236" s="158"/>
      <c r="H236" s="159"/>
      <c r="I236" s="26">
        <v>0.999</v>
      </c>
      <c r="J236" s="174">
        <f>I236*G236</f>
        <v>0</v>
      </c>
      <c r="K236" s="175"/>
      <c r="L236" s="162"/>
      <c r="M236" s="163"/>
      <c r="N236" s="164">
        <f>L236*J236</f>
        <v>0</v>
      </c>
      <c r="O236" s="165"/>
    </row>
    <row r="237" spans="1:15" x14ac:dyDescent="0.25">
      <c r="A237" s="14"/>
      <c r="B237" s="3">
        <v>2</v>
      </c>
      <c r="C237" s="133" t="s">
        <v>111</v>
      </c>
      <c r="D237" s="134"/>
      <c r="E237" s="135"/>
      <c r="F237" s="11" t="s">
        <v>112</v>
      </c>
      <c r="G237" s="158"/>
      <c r="H237" s="159"/>
      <c r="I237" s="26">
        <v>0.91600000000000004</v>
      </c>
      <c r="J237" s="174">
        <f>I237*G237</f>
        <v>0</v>
      </c>
      <c r="K237" s="175"/>
      <c r="L237" s="162"/>
      <c r="M237" s="163"/>
      <c r="N237" s="164">
        <f>L237*J237</f>
        <v>0</v>
      </c>
      <c r="O237" s="165"/>
    </row>
    <row r="238" spans="1:15" x14ac:dyDescent="0.25">
      <c r="A238" s="14"/>
      <c r="B238" s="3">
        <v>3</v>
      </c>
      <c r="C238" s="133" t="s">
        <v>113</v>
      </c>
      <c r="D238" s="134"/>
      <c r="E238" s="135"/>
      <c r="F238" s="11" t="s">
        <v>114</v>
      </c>
      <c r="G238" s="158"/>
      <c r="H238" s="159"/>
      <c r="I238" s="26">
        <v>0.75</v>
      </c>
      <c r="J238" s="174">
        <f>I238*G238</f>
        <v>0</v>
      </c>
      <c r="K238" s="175"/>
      <c r="L238" s="162"/>
      <c r="M238" s="163"/>
      <c r="N238" s="164">
        <f t="shared" ref="N238:N240" si="0">L238*J238</f>
        <v>0</v>
      </c>
      <c r="O238" s="165"/>
    </row>
    <row r="239" spans="1:15" x14ac:dyDescent="0.25">
      <c r="A239" s="14"/>
      <c r="B239" s="3">
        <v>4</v>
      </c>
      <c r="C239" s="133" t="s">
        <v>115</v>
      </c>
      <c r="D239" s="134"/>
      <c r="E239" s="135"/>
      <c r="F239" s="11" t="s">
        <v>116</v>
      </c>
      <c r="G239" s="158"/>
      <c r="H239" s="159"/>
      <c r="I239" s="26">
        <v>0.58499999999999996</v>
      </c>
      <c r="J239" s="174">
        <f>I239*G239</f>
        <v>0</v>
      </c>
      <c r="K239" s="175"/>
      <c r="L239" s="162"/>
      <c r="M239" s="163"/>
      <c r="N239" s="164">
        <f t="shared" si="0"/>
        <v>0</v>
      </c>
      <c r="O239" s="165"/>
    </row>
    <row r="240" spans="1:15" x14ac:dyDescent="0.25">
      <c r="A240" s="14"/>
      <c r="B240" s="3">
        <v>5</v>
      </c>
      <c r="C240" s="133" t="s">
        <v>117</v>
      </c>
      <c r="D240" s="134"/>
      <c r="E240" s="135"/>
      <c r="F240" s="11" t="s">
        <v>118</v>
      </c>
      <c r="G240" s="158"/>
      <c r="H240" s="159"/>
      <c r="I240" s="26">
        <v>0.375</v>
      </c>
      <c r="J240" s="174">
        <f>I240*G240</f>
        <v>0</v>
      </c>
      <c r="K240" s="175"/>
      <c r="L240" s="162"/>
      <c r="M240" s="163"/>
      <c r="N240" s="164">
        <f t="shared" si="0"/>
        <v>0</v>
      </c>
      <c r="O240" s="165"/>
    </row>
    <row r="241" spans="1:20" x14ac:dyDescent="0.25">
      <c r="A241" s="14"/>
      <c r="B241" s="3">
        <v>6</v>
      </c>
      <c r="C241" s="133" t="s">
        <v>476</v>
      </c>
      <c r="D241" s="134"/>
      <c r="E241" s="135"/>
      <c r="F241" s="11"/>
      <c r="G241" s="158"/>
      <c r="H241" s="159"/>
      <c r="I241" s="26"/>
      <c r="J241" s="174"/>
      <c r="K241" s="175"/>
      <c r="L241" s="162"/>
      <c r="M241" s="163"/>
      <c r="N241" s="164">
        <f>G241*L241</f>
        <v>0</v>
      </c>
      <c r="O241" s="165"/>
    </row>
    <row r="242" spans="1:20" x14ac:dyDescent="0.25">
      <c r="A242" s="14"/>
      <c r="B242" s="3">
        <v>7</v>
      </c>
      <c r="C242" s="133" t="s">
        <v>477</v>
      </c>
      <c r="D242" s="134"/>
      <c r="E242" s="135"/>
      <c r="F242" s="11"/>
      <c r="G242" s="158"/>
      <c r="H242" s="159"/>
      <c r="I242" s="26"/>
      <c r="J242" s="174"/>
      <c r="K242" s="175"/>
      <c r="L242" s="162"/>
      <c r="M242" s="163"/>
      <c r="N242" s="164">
        <f t="shared" ref="N242:N243" si="1">G242*L242</f>
        <v>0</v>
      </c>
      <c r="O242" s="165"/>
    </row>
    <row r="243" spans="1:20" x14ac:dyDescent="0.25">
      <c r="A243" s="14"/>
      <c r="B243" s="3">
        <v>8</v>
      </c>
      <c r="C243" s="133" t="s">
        <v>478</v>
      </c>
      <c r="D243" s="134"/>
      <c r="E243" s="135"/>
      <c r="F243" s="10"/>
      <c r="G243" s="158"/>
      <c r="H243" s="159"/>
      <c r="I243" s="26"/>
      <c r="J243" s="174"/>
      <c r="K243" s="175"/>
      <c r="L243" s="162"/>
      <c r="M243" s="163"/>
      <c r="N243" s="164">
        <f t="shared" si="1"/>
        <v>0</v>
      </c>
      <c r="O243" s="165"/>
    </row>
    <row r="244" spans="1:20" ht="19.5" thickBot="1" x14ac:dyDescent="0.35">
      <c r="A244" s="14"/>
      <c r="M244" s="12" t="s">
        <v>120</v>
      </c>
      <c r="N244" s="154">
        <f>SUM(N236:O243)</f>
        <v>0</v>
      </c>
      <c r="O244" s="154"/>
    </row>
    <row r="245" spans="1:20" ht="16.5" thickTop="1" x14ac:dyDescent="0.25">
      <c r="A245" s="14"/>
    </row>
    <row r="246" spans="1:20" x14ac:dyDescent="0.25">
      <c r="A246" s="14"/>
      <c r="K246" s="166" t="s">
        <v>121</v>
      </c>
      <c r="L246" s="166"/>
      <c r="M246" s="166"/>
      <c r="N246" s="166"/>
    </row>
    <row r="247" spans="1:20" x14ac:dyDescent="0.25">
      <c r="A247" s="14"/>
      <c r="I247" s="167" t="s">
        <v>122</v>
      </c>
      <c r="J247" s="167"/>
      <c r="K247" s="167"/>
      <c r="L247" s="167"/>
      <c r="M247" s="168"/>
      <c r="N247" s="169"/>
      <c r="O247" s="170"/>
    </row>
    <row r="248" spans="1:20" x14ac:dyDescent="0.25">
      <c r="A248" s="14"/>
    </row>
    <row r="249" spans="1:20" ht="19.5" thickBot="1" x14ac:dyDescent="0.35">
      <c r="A249" s="14"/>
      <c r="I249" s="101" t="s">
        <v>129</v>
      </c>
      <c r="J249" s="101"/>
      <c r="K249" s="101"/>
      <c r="L249" s="101"/>
      <c r="N249" s="126">
        <f>N244-N247</f>
        <v>0</v>
      </c>
      <c r="O249" s="126"/>
    </row>
    <row r="250" spans="1:20" ht="16.5" thickTop="1" x14ac:dyDescent="0.25">
      <c r="A250" s="14"/>
    </row>
    <row r="251" spans="1:20" ht="9.9499999999999993" customHeight="1" x14ac:dyDescent="0.25">
      <c r="A251" s="5"/>
      <c r="B251" s="5"/>
      <c r="C251" s="5"/>
      <c r="D251" s="5"/>
      <c r="E251" s="5"/>
      <c r="F251" s="5"/>
      <c r="G251" s="5"/>
      <c r="H251" s="5"/>
      <c r="I251" s="5"/>
      <c r="J251" s="5"/>
      <c r="K251" s="5"/>
      <c r="L251" s="5"/>
      <c r="M251" s="5"/>
      <c r="N251" s="5"/>
      <c r="O251" s="5"/>
      <c r="P251" s="5"/>
      <c r="Q251" s="5"/>
      <c r="R251" s="5"/>
      <c r="S251" s="5"/>
      <c r="T251" s="5"/>
    </row>
    <row r="253" spans="1:20" ht="20.25" x14ac:dyDescent="0.3">
      <c r="A253" s="14"/>
      <c r="B253" s="2" t="s">
        <v>481</v>
      </c>
    </row>
    <row r="254" spans="1:20" x14ac:dyDescent="0.25">
      <c r="A254" s="14"/>
      <c r="B254" s="18" t="s">
        <v>470</v>
      </c>
    </row>
    <row r="255" spans="1:20" x14ac:dyDescent="0.25">
      <c r="A255" s="14"/>
      <c r="B255" s="18" t="s">
        <v>447</v>
      </c>
    </row>
    <row r="256" spans="1:20" x14ac:dyDescent="0.25">
      <c r="A256" s="14"/>
      <c r="B256" s="18" t="s">
        <v>448</v>
      </c>
    </row>
    <row r="257" spans="1:15" x14ac:dyDescent="0.25">
      <c r="A257" s="14"/>
      <c r="B257" s="18" t="s">
        <v>471</v>
      </c>
    </row>
    <row r="258" spans="1:15" x14ac:dyDescent="0.25">
      <c r="A258" s="14"/>
      <c r="B258" s="76" t="s">
        <v>449</v>
      </c>
    </row>
    <row r="259" spans="1:15" x14ac:dyDescent="0.25">
      <c r="A259" s="14"/>
      <c r="B259" s="76" t="s">
        <v>491</v>
      </c>
    </row>
    <row r="260" spans="1:15" x14ac:dyDescent="0.25">
      <c r="A260" s="14"/>
      <c r="B260" s="76"/>
    </row>
    <row r="261" spans="1:15" ht="15.75" customHeight="1" x14ac:dyDescent="0.25">
      <c r="A261" s="14"/>
      <c r="F261" s="171" t="s">
        <v>123</v>
      </c>
      <c r="G261" s="127" t="s">
        <v>104</v>
      </c>
      <c r="H261" s="129"/>
      <c r="I261" s="171" t="s">
        <v>105</v>
      </c>
      <c r="J261" s="127" t="s">
        <v>106</v>
      </c>
      <c r="K261" s="129"/>
      <c r="L261" s="127" t="s">
        <v>107</v>
      </c>
      <c r="M261" s="129"/>
      <c r="N261" s="127" t="s">
        <v>108</v>
      </c>
      <c r="O261" s="129"/>
    </row>
    <row r="262" spans="1:15" x14ac:dyDescent="0.25">
      <c r="A262" s="14"/>
      <c r="F262" s="140"/>
      <c r="G262" s="172"/>
      <c r="H262" s="173"/>
      <c r="I262" s="140"/>
      <c r="J262" s="130"/>
      <c r="K262" s="132"/>
      <c r="L262" s="172"/>
      <c r="M262" s="173"/>
      <c r="N262" s="130"/>
      <c r="O262" s="132"/>
    </row>
    <row r="263" spans="1:15" x14ac:dyDescent="0.25">
      <c r="A263" s="14"/>
      <c r="B263" s="3">
        <v>1</v>
      </c>
      <c r="C263" s="133" t="s">
        <v>124</v>
      </c>
      <c r="D263" s="134"/>
      <c r="E263" s="135"/>
      <c r="F263" s="11">
        <v>0.999</v>
      </c>
      <c r="G263" s="158"/>
      <c r="H263" s="159"/>
      <c r="I263" s="26">
        <v>0.999</v>
      </c>
      <c r="J263" s="160">
        <f t="shared" ref="J263:J265" si="2">I263*G263</f>
        <v>0</v>
      </c>
      <c r="K263" s="161"/>
      <c r="L263" s="162"/>
      <c r="M263" s="163"/>
      <c r="N263" s="164">
        <f>L263*J263</f>
        <v>0</v>
      </c>
      <c r="O263" s="165"/>
    </row>
    <row r="264" spans="1:15" x14ac:dyDescent="0.25">
      <c r="A264" s="14"/>
      <c r="B264" s="3">
        <v>2</v>
      </c>
      <c r="C264" s="133" t="s">
        <v>124</v>
      </c>
      <c r="D264" s="134"/>
      <c r="E264" s="135"/>
      <c r="F264" s="11">
        <v>0.92500000000000004</v>
      </c>
      <c r="G264" s="158"/>
      <c r="H264" s="159"/>
      <c r="I264" s="26">
        <v>0.92500000000000004</v>
      </c>
      <c r="J264" s="160">
        <f t="shared" si="2"/>
        <v>0</v>
      </c>
      <c r="K264" s="161"/>
      <c r="L264" s="162"/>
      <c r="M264" s="163"/>
      <c r="N264" s="164">
        <f t="shared" ref="N264:N265" si="3">L264*J264</f>
        <v>0</v>
      </c>
      <c r="O264" s="165"/>
    </row>
    <row r="265" spans="1:15" x14ac:dyDescent="0.25">
      <c r="A265" s="14"/>
      <c r="B265" s="3">
        <v>3</v>
      </c>
      <c r="C265" s="133" t="s">
        <v>124</v>
      </c>
      <c r="D265" s="134"/>
      <c r="E265" s="135"/>
      <c r="F265" s="79">
        <v>0.85</v>
      </c>
      <c r="G265" s="158"/>
      <c r="H265" s="159"/>
      <c r="I265" s="80">
        <v>0.85</v>
      </c>
      <c r="J265" s="160">
        <f t="shared" si="2"/>
        <v>0</v>
      </c>
      <c r="K265" s="161"/>
      <c r="L265" s="162"/>
      <c r="M265" s="163"/>
      <c r="N265" s="164">
        <f t="shared" si="3"/>
        <v>0</v>
      </c>
      <c r="O265" s="165"/>
    </row>
    <row r="266" spans="1:15" x14ac:dyDescent="0.25">
      <c r="A266" s="14"/>
      <c r="B266" s="3">
        <v>4</v>
      </c>
      <c r="C266" s="133" t="s">
        <v>482</v>
      </c>
      <c r="D266" s="134"/>
      <c r="E266" s="135"/>
      <c r="F266" s="11"/>
      <c r="G266" s="158"/>
      <c r="H266" s="159"/>
      <c r="I266" s="26"/>
      <c r="J266" s="160"/>
      <c r="K266" s="161"/>
      <c r="L266" s="162"/>
      <c r="M266" s="163"/>
      <c r="N266" s="164">
        <f>G266*L266</f>
        <v>0</v>
      </c>
      <c r="O266" s="165"/>
    </row>
    <row r="267" spans="1:15" x14ac:dyDescent="0.25">
      <c r="A267" s="14"/>
      <c r="B267" s="3">
        <v>5</v>
      </c>
      <c r="C267" s="133" t="s">
        <v>486</v>
      </c>
      <c r="D267" s="134"/>
      <c r="E267" s="135"/>
      <c r="F267" s="11"/>
      <c r="G267" s="158"/>
      <c r="H267" s="159"/>
      <c r="I267" s="26"/>
      <c r="J267" s="160"/>
      <c r="K267" s="161"/>
      <c r="L267" s="162"/>
      <c r="M267" s="163"/>
      <c r="N267" s="164">
        <f t="shared" ref="N267:N268" si="4">G267*L267</f>
        <v>0</v>
      </c>
      <c r="O267" s="165"/>
    </row>
    <row r="268" spans="1:15" x14ac:dyDescent="0.25">
      <c r="A268" s="14"/>
      <c r="B268" s="3">
        <v>6</v>
      </c>
      <c r="C268" s="155"/>
      <c r="D268" s="156"/>
      <c r="E268" s="157"/>
      <c r="F268" s="11"/>
      <c r="G268" s="158"/>
      <c r="H268" s="159"/>
      <c r="I268" s="26"/>
      <c r="J268" s="160"/>
      <c r="K268" s="161"/>
      <c r="L268" s="162"/>
      <c r="M268" s="163"/>
      <c r="N268" s="164">
        <f t="shared" si="4"/>
        <v>0</v>
      </c>
      <c r="O268" s="165"/>
    </row>
    <row r="269" spans="1:15" ht="19.5" thickBot="1" x14ac:dyDescent="0.35">
      <c r="A269" s="14"/>
      <c r="M269" s="12" t="s">
        <v>120</v>
      </c>
      <c r="N269" s="154">
        <f>SUM(N263:O268)</f>
        <v>0</v>
      </c>
      <c r="O269" s="154"/>
    </row>
    <row r="270" spans="1:15" ht="16.5" thickTop="1" x14ac:dyDescent="0.25">
      <c r="A270" s="14"/>
    </row>
    <row r="271" spans="1:15" x14ac:dyDescent="0.25">
      <c r="A271" s="14"/>
      <c r="K271" s="166" t="s">
        <v>121</v>
      </c>
      <c r="L271" s="166"/>
      <c r="M271" s="166"/>
      <c r="N271" s="166"/>
    </row>
    <row r="272" spans="1:15" x14ac:dyDescent="0.25">
      <c r="A272" s="14"/>
      <c r="I272" s="167" t="s">
        <v>122</v>
      </c>
      <c r="J272" s="167"/>
      <c r="K272" s="167"/>
      <c r="L272" s="167"/>
      <c r="M272" s="168"/>
      <c r="N272" s="169"/>
      <c r="O272" s="170"/>
    </row>
    <row r="273" spans="1:20" x14ac:dyDescent="0.25">
      <c r="A273" s="14"/>
    </row>
    <row r="274" spans="1:20" ht="19.5" thickBot="1" x14ac:dyDescent="0.35">
      <c r="A274" s="14"/>
      <c r="I274" s="101" t="s">
        <v>129</v>
      </c>
      <c r="J274" s="101"/>
      <c r="K274" s="101"/>
      <c r="L274" s="101"/>
      <c r="N274" s="126">
        <f>N269-N272</f>
        <v>0</v>
      </c>
      <c r="O274" s="126"/>
    </row>
    <row r="275" spans="1:20" ht="16.5" thickTop="1" x14ac:dyDescent="0.25">
      <c r="A275" s="14"/>
    </row>
    <row r="276" spans="1:20" ht="9.9499999999999993" customHeight="1" x14ac:dyDescent="0.25">
      <c r="A276" s="5"/>
      <c r="B276" s="5"/>
      <c r="C276" s="5"/>
      <c r="D276" s="5"/>
      <c r="E276" s="5"/>
      <c r="F276" s="5"/>
      <c r="G276" s="5"/>
      <c r="H276" s="5"/>
      <c r="I276" s="5"/>
      <c r="J276" s="5"/>
      <c r="K276" s="5"/>
      <c r="L276" s="5"/>
      <c r="M276" s="5"/>
      <c r="N276" s="5"/>
      <c r="O276" s="5"/>
      <c r="P276" s="5"/>
      <c r="Q276" s="5"/>
      <c r="R276" s="5"/>
      <c r="S276" s="5"/>
      <c r="T276" s="5"/>
    </row>
    <row r="278" spans="1:20" ht="20.25" x14ac:dyDescent="0.3">
      <c r="A278" s="14"/>
      <c r="B278" s="2" t="s">
        <v>430</v>
      </c>
    </row>
    <row r="279" spans="1:20" x14ac:dyDescent="0.25">
      <c r="A279" s="14"/>
      <c r="B279" s="77" t="s">
        <v>458</v>
      </c>
    </row>
    <row r="280" spans="1:20" ht="15.75" customHeight="1" x14ac:dyDescent="0.25">
      <c r="A280" s="14"/>
      <c r="M280" s="127" t="s">
        <v>108</v>
      </c>
      <c r="N280" s="128"/>
      <c r="O280" s="129"/>
    </row>
    <row r="281" spans="1:20" x14ac:dyDescent="0.25">
      <c r="A281" s="14"/>
      <c r="M281" s="130"/>
      <c r="N281" s="131"/>
      <c r="O281" s="132"/>
    </row>
    <row r="282" spans="1:20" x14ac:dyDescent="0.25">
      <c r="A282" s="14"/>
      <c r="B282" s="1">
        <v>1</v>
      </c>
      <c r="C282" s="133" t="s">
        <v>143</v>
      </c>
      <c r="D282" s="134"/>
      <c r="E282" s="134"/>
      <c r="F282" s="134"/>
      <c r="G282" s="134"/>
      <c r="H282" s="134"/>
      <c r="I282" s="134"/>
      <c r="J282" s="135"/>
      <c r="M282" s="110"/>
      <c r="N282" s="111"/>
      <c r="O282" s="112"/>
      <c r="P282" s="33">
        <v>1</v>
      </c>
    </row>
    <row r="283" spans="1:20" x14ac:dyDescent="0.25">
      <c r="A283" s="14"/>
      <c r="B283" s="1">
        <v>2</v>
      </c>
      <c r="C283" s="133" t="s">
        <v>125</v>
      </c>
      <c r="D283" s="134"/>
      <c r="E283" s="134"/>
      <c r="F283" s="134"/>
      <c r="G283" s="134"/>
      <c r="H283" s="134"/>
      <c r="I283" s="134"/>
      <c r="J283" s="135"/>
      <c r="M283" s="110"/>
      <c r="N283" s="111"/>
      <c r="O283" s="112"/>
      <c r="P283" s="33">
        <v>2</v>
      </c>
    </row>
    <row r="284" spans="1:20" x14ac:dyDescent="0.25">
      <c r="A284" s="14"/>
      <c r="B284" s="1">
        <v>3</v>
      </c>
      <c r="C284" s="133" t="s">
        <v>128</v>
      </c>
      <c r="D284" s="134"/>
      <c r="E284" s="134"/>
      <c r="F284" s="134"/>
      <c r="G284" s="134"/>
      <c r="H284" s="134"/>
      <c r="I284" s="134"/>
      <c r="J284" s="135"/>
      <c r="M284" s="110"/>
      <c r="N284" s="111"/>
      <c r="O284" s="112"/>
      <c r="P284" s="33">
        <v>3</v>
      </c>
    </row>
    <row r="285" spans="1:20" x14ac:dyDescent="0.25">
      <c r="A285" s="14"/>
      <c r="B285" s="1">
        <v>4</v>
      </c>
      <c r="C285" s="133" t="s">
        <v>126</v>
      </c>
      <c r="D285" s="134"/>
      <c r="E285" s="134"/>
      <c r="F285" s="134"/>
      <c r="G285" s="134"/>
      <c r="H285" s="134"/>
      <c r="I285" s="134"/>
      <c r="J285" s="135"/>
      <c r="M285" s="110"/>
      <c r="N285" s="111"/>
      <c r="O285" s="112"/>
      <c r="P285" s="33">
        <v>4</v>
      </c>
    </row>
    <row r="286" spans="1:20" x14ac:dyDescent="0.25">
      <c r="A286" s="14"/>
      <c r="B286" s="1">
        <v>5</v>
      </c>
      <c r="C286" s="133" t="s">
        <v>127</v>
      </c>
      <c r="D286" s="134"/>
      <c r="E286" s="134"/>
      <c r="F286" s="134"/>
      <c r="G286" s="134"/>
      <c r="H286" s="134"/>
      <c r="I286" s="134"/>
      <c r="J286" s="135"/>
      <c r="M286" s="110"/>
      <c r="N286" s="111"/>
      <c r="O286" s="112"/>
      <c r="P286" s="33">
        <v>5</v>
      </c>
    </row>
    <row r="287" spans="1:20" x14ac:dyDescent="0.25">
      <c r="A287" s="14"/>
      <c r="B287" s="1">
        <v>6</v>
      </c>
      <c r="C287" s="151"/>
      <c r="D287" s="152"/>
      <c r="E287" s="152"/>
      <c r="F287" s="152"/>
      <c r="G287" s="152"/>
      <c r="H287" s="152"/>
      <c r="I287" s="152"/>
      <c r="J287" s="153"/>
      <c r="M287" s="110"/>
      <c r="N287" s="111"/>
      <c r="O287" s="112"/>
      <c r="P287" s="33">
        <v>6</v>
      </c>
    </row>
    <row r="288" spans="1:20" x14ac:dyDescent="0.25">
      <c r="A288" s="14"/>
      <c r="B288" s="1">
        <v>7</v>
      </c>
      <c r="C288" s="151"/>
      <c r="D288" s="152"/>
      <c r="E288" s="152"/>
      <c r="F288" s="152"/>
      <c r="G288" s="152"/>
      <c r="H288" s="152"/>
      <c r="I288" s="152"/>
      <c r="J288" s="153"/>
      <c r="M288" s="110"/>
      <c r="N288" s="111"/>
      <c r="O288" s="112"/>
      <c r="P288" s="33">
        <v>7</v>
      </c>
    </row>
    <row r="289" spans="1:20" x14ac:dyDescent="0.25">
      <c r="A289" s="14"/>
      <c r="B289" s="1">
        <v>8</v>
      </c>
      <c r="C289" s="151"/>
      <c r="D289" s="152"/>
      <c r="E289" s="152"/>
      <c r="F289" s="152"/>
      <c r="G289" s="152"/>
      <c r="H289" s="152"/>
      <c r="I289" s="152"/>
      <c r="J289" s="153"/>
      <c r="M289" s="110"/>
      <c r="N289" s="111"/>
      <c r="O289" s="112"/>
      <c r="P289" s="33">
        <v>8</v>
      </c>
    </row>
    <row r="290" spans="1:20" x14ac:dyDescent="0.25">
      <c r="A290" s="14"/>
      <c r="B290" s="1">
        <v>9</v>
      </c>
      <c r="C290" s="151"/>
      <c r="D290" s="152"/>
      <c r="E290" s="152"/>
      <c r="F290" s="152"/>
      <c r="G290" s="152"/>
      <c r="H290" s="152"/>
      <c r="I290" s="152"/>
      <c r="J290" s="153"/>
      <c r="M290" s="110"/>
      <c r="N290" s="111"/>
      <c r="O290" s="112"/>
      <c r="P290" s="33">
        <v>9</v>
      </c>
    </row>
    <row r="291" spans="1:20" x14ac:dyDescent="0.25">
      <c r="A291" s="14"/>
      <c r="B291" s="1">
        <v>10</v>
      </c>
      <c r="C291" s="151"/>
      <c r="D291" s="152"/>
      <c r="E291" s="152"/>
      <c r="F291" s="152"/>
      <c r="G291" s="152"/>
      <c r="H291" s="152"/>
      <c r="I291" s="152"/>
      <c r="J291" s="153"/>
      <c r="M291" s="110"/>
      <c r="N291" s="111"/>
      <c r="O291" s="112"/>
      <c r="P291" s="33">
        <v>10</v>
      </c>
    </row>
    <row r="292" spans="1:20" x14ac:dyDescent="0.25">
      <c r="A292" s="14"/>
    </row>
    <row r="293" spans="1:20" ht="19.5" thickBot="1" x14ac:dyDescent="0.35">
      <c r="A293" s="14"/>
      <c r="I293" s="101" t="s">
        <v>129</v>
      </c>
      <c r="J293" s="101"/>
      <c r="K293" s="101"/>
      <c r="L293" s="101"/>
      <c r="M293" s="102">
        <f>SUM(M282:O291)</f>
        <v>0</v>
      </c>
      <c r="N293" s="102"/>
      <c r="O293" s="102"/>
    </row>
    <row r="294" spans="1:20" ht="16.5" thickTop="1" x14ac:dyDescent="0.25">
      <c r="A294" s="14"/>
    </row>
    <row r="295" spans="1:20" ht="9.9499999999999993" customHeight="1" x14ac:dyDescent="0.25">
      <c r="A295" s="5"/>
      <c r="B295" s="5"/>
      <c r="C295" s="5"/>
      <c r="D295" s="5"/>
      <c r="E295" s="5"/>
      <c r="F295" s="5"/>
      <c r="G295" s="5"/>
      <c r="H295" s="5"/>
      <c r="I295" s="5"/>
      <c r="J295" s="5"/>
      <c r="K295" s="5"/>
      <c r="L295" s="5"/>
      <c r="M295" s="5"/>
      <c r="N295" s="5"/>
      <c r="O295" s="5"/>
      <c r="P295" s="5"/>
      <c r="Q295" s="5"/>
      <c r="R295" s="5"/>
      <c r="S295" s="5"/>
      <c r="T295" s="5"/>
    </row>
    <row r="297" spans="1:20" ht="20.25" x14ac:dyDescent="0.3">
      <c r="A297" s="14"/>
      <c r="B297" s="2" t="s">
        <v>431</v>
      </c>
    </row>
    <row r="298" spans="1:20" x14ac:dyDescent="0.25">
      <c r="A298" s="14"/>
      <c r="B298" s="77" t="s">
        <v>451</v>
      </c>
    </row>
    <row r="299" spans="1:20" x14ac:dyDescent="0.25">
      <c r="A299" s="14"/>
      <c r="B299" s="77" t="s">
        <v>452</v>
      </c>
    </row>
    <row r="300" spans="1:20" x14ac:dyDescent="0.25">
      <c r="A300" s="14"/>
      <c r="B300" s="77"/>
    </row>
    <row r="301" spans="1:20" ht="15.75" customHeight="1" x14ac:dyDescent="0.25">
      <c r="A301" s="14"/>
      <c r="H301" s="149" t="s">
        <v>162</v>
      </c>
      <c r="J301" s="149" t="s">
        <v>450</v>
      </c>
      <c r="M301" s="127" t="s">
        <v>108</v>
      </c>
      <c r="N301" s="128"/>
      <c r="O301" s="129"/>
    </row>
    <row r="302" spans="1:20" x14ac:dyDescent="0.25">
      <c r="A302" s="14"/>
      <c r="C302" s="18" t="s">
        <v>163</v>
      </c>
      <c r="H302" s="187"/>
      <c r="J302" s="187"/>
      <c r="M302" s="130"/>
      <c r="N302" s="131"/>
      <c r="O302" s="132"/>
    </row>
    <row r="303" spans="1:20" x14ac:dyDescent="0.25">
      <c r="A303" s="14"/>
      <c r="B303" s="1">
        <v>1</v>
      </c>
      <c r="C303" s="151" t="s">
        <v>152</v>
      </c>
      <c r="D303" s="152"/>
      <c r="E303" s="152"/>
      <c r="F303" s="153"/>
      <c r="H303" s="21"/>
      <c r="J303" s="21"/>
      <c r="M303" s="184">
        <f>J303*H303</f>
        <v>0</v>
      </c>
      <c r="N303" s="185"/>
      <c r="O303" s="186"/>
      <c r="P303" s="33">
        <v>1</v>
      </c>
    </row>
    <row r="304" spans="1:20" x14ac:dyDescent="0.25">
      <c r="A304" s="14"/>
      <c r="B304" s="1">
        <v>2</v>
      </c>
      <c r="C304" s="151" t="s">
        <v>153</v>
      </c>
      <c r="D304" s="152"/>
      <c r="E304" s="152"/>
      <c r="F304" s="153"/>
      <c r="H304" s="21"/>
      <c r="J304" s="21"/>
      <c r="M304" s="184">
        <f>J304*H304</f>
        <v>0</v>
      </c>
      <c r="N304" s="185"/>
      <c r="O304" s="186"/>
      <c r="P304" s="33">
        <v>2</v>
      </c>
    </row>
    <row r="305" spans="1:20" x14ac:dyDescent="0.25">
      <c r="A305" s="14"/>
      <c r="B305" s="1">
        <v>3</v>
      </c>
      <c r="C305" s="151" t="s">
        <v>154</v>
      </c>
      <c r="D305" s="152"/>
      <c r="E305" s="152"/>
      <c r="F305" s="153"/>
      <c r="H305" s="21"/>
      <c r="J305" s="21"/>
      <c r="M305" s="184">
        <f>J305*H305</f>
        <v>0</v>
      </c>
      <c r="N305" s="185"/>
      <c r="O305" s="186"/>
      <c r="P305" s="33">
        <v>3</v>
      </c>
    </row>
    <row r="306" spans="1:20" x14ac:dyDescent="0.25">
      <c r="A306" s="14"/>
      <c r="B306" s="1">
        <v>4</v>
      </c>
      <c r="C306" s="151" t="s">
        <v>155</v>
      </c>
      <c r="D306" s="152"/>
      <c r="E306" s="152"/>
      <c r="F306" s="153"/>
      <c r="H306" s="21"/>
      <c r="J306" s="21"/>
      <c r="M306" s="184">
        <f>J306*H306</f>
        <v>0</v>
      </c>
      <c r="N306" s="185"/>
      <c r="O306" s="186"/>
      <c r="P306" s="33">
        <v>4</v>
      </c>
    </row>
    <row r="307" spans="1:20" x14ac:dyDescent="0.25">
      <c r="A307" s="14"/>
      <c r="B307" s="1">
        <v>5</v>
      </c>
      <c r="C307" s="151" t="s">
        <v>156</v>
      </c>
      <c r="D307" s="152"/>
      <c r="E307" s="152"/>
      <c r="F307" s="153"/>
      <c r="H307" s="21"/>
      <c r="J307" s="21"/>
      <c r="M307" s="184">
        <f t="shared" ref="M307:M312" si="5">J307*H307</f>
        <v>0</v>
      </c>
      <c r="N307" s="185"/>
      <c r="O307" s="186"/>
      <c r="P307" s="33">
        <v>5</v>
      </c>
    </row>
    <row r="308" spans="1:20" x14ac:dyDescent="0.25">
      <c r="A308" s="14"/>
      <c r="B308" s="1">
        <v>6</v>
      </c>
      <c r="C308" s="151" t="s">
        <v>157</v>
      </c>
      <c r="D308" s="152"/>
      <c r="E308" s="152"/>
      <c r="F308" s="153"/>
      <c r="H308" s="21"/>
      <c r="J308" s="21"/>
      <c r="M308" s="184">
        <f t="shared" si="5"/>
        <v>0</v>
      </c>
      <c r="N308" s="185"/>
      <c r="O308" s="186"/>
      <c r="P308" s="33">
        <v>6</v>
      </c>
    </row>
    <row r="309" spans="1:20" x14ac:dyDescent="0.25">
      <c r="A309" s="14"/>
      <c r="B309" s="1">
        <v>7</v>
      </c>
      <c r="C309" s="151" t="s">
        <v>158</v>
      </c>
      <c r="D309" s="152"/>
      <c r="E309" s="152"/>
      <c r="F309" s="153"/>
      <c r="H309" s="21"/>
      <c r="J309" s="21"/>
      <c r="M309" s="184">
        <f t="shared" si="5"/>
        <v>0</v>
      </c>
      <c r="N309" s="185"/>
      <c r="O309" s="186"/>
      <c r="P309" s="33">
        <v>7</v>
      </c>
    </row>
    <row r="310" spans="1:20" x14ac:dyDescent="0.25">
      <c r="A310" s="14"/>
      <c r="B310" s="1">
        <v>8</v>
      </c>
      <c r="C310" s="151" t="s">
        <v>159</v>
      </c>
      <c r="D310" s="152"/>
      <c r="E310" s="152"/>
      <c r="F310" s="153"/>
      <c r="H310" s="21"/>
      <c r="J310" s="21"/>
      <c r="M310" s="184">
        <f t="shared" si="5"/>
        <v>0</v>
      </c>
      <c r="N310" s="185"/>
      <c r="O310" s="186"/>
      <c r="P310" s="33">
        <v>8</v>
      </c>
    </row>
    <row r="311" spans="1:20" x14ac:dyDescent="0.25">
      <c r="A311" s="14"/>
      <c r="B311" s="1">
        <v>9</v>
      </c>
      <c r="C311" s="151" t="s">
        <v>160</v>
      </c>
      <c r="D311" s="152"/>
      <c r="E311" s="152"/>
      <c r="F311" s="153"/>
      <c r="H311" s="21"/>
      <c r="J311" s="21"/>
      <c r="M311" s="184">
        <f t="shared" si="5"/>
        <v>0</v>
      </c>
      <c r="N311" s="185"/>
      <c r="O311" s="186"/>
      <c r="P311" s="33">
        <v>9</v>
      </c>
    </row>
    <row r="312" spans="1:20" x14ac:dyDescent="0.25">
      <c r="A312" s="14"/>
      <c r="B312" s="1">
        <v>10</v>
      </c>
      <c r="C312" s="151" t="s">
        <v>161</v>
      </c>
      <c r="D312" s="152"/>
      <c r="E312" s="152"/>
      <c r="F312" s="153"/>
      <c r="H312" s="21"/>
      <c r="J312" s="21"/>
      <c r="M312" s="184">
        <f t="shared" si="5"/>
        <v>0</v>
      </c>
      <c r="N312" s="185"/>
      <c r="O312" s="186"/>
      <c r="P312" s="33">
        <v>10</v>
      </c>
    </row>
    <row r="313" spans="1:20" x14ac:dyDescent="0.25">
      <c r="A313" s="14"/>
    </row>
    <row r="314" spans="1:20" ht="19.5" thickBot="1" x14ac:dyDescent="0.35">
      <c r="A314" s="14"/>
      <c r="I314" s="101" t="s">
        <v>129</v>
      </c>
      <c r="J314" s="101"/>
      <c r="K314" s="101"/>
      <c r="L314" s="101"/>
      <c r="M314" s="102">
        <f>SUM(M303:O312)</f>
        <v>0</v>
      </c>
      <c r="N314" s="102"/>
      <c r="O314" s="102"/>
    </row>
    <row r="315" spans="1:20" ht="16.5" thickTop="1" x14ac:dyDescent="0.25">
      <c r="A315" s="14"/>
    </row>
    <row r="316" spans="1:20" ht="9.9499999999999993" customHeight="1" x14ac:dyDescent="0.25">
      <c r="A316" s="5"/>
      <c r="B316" s="5"/>
      <c r="C316" s="5"/>
      <c r="D316" s="5"/>
      <c r="E316" s="5"/>
      <c r="F316" s="5"/>
      <c r="G316" s="5"/>
      <c r="H316" s="5"/>
      <c r="I316" s="5"/>
      <c r="J316" s="5"/>
      <c r="K316" s="5"/>
      <c r="L316" s="5"/>
      <c r="M316" s="5"/>
      <c r="N316" s="5"/>
      <c r="O316" s="5"/>
      <c r="P316" s="5"/>
      <c r="Q316" s="5"/>
      <c r="R316" s="5"/>
      <c r="S316" s="5"/>
      <c r="T316" s="5"/>
    </row>
    <row r="318" spans="1:20" ht="20.25" x14ac:dyDescent="0.3">
      <c r="A318" s="14"/>
      <c r="B318" s="2" t="s">
        <v>389</v>
      </c>
    </row>
    <row r="319" spans="1:20" x14ac:dyDescent="0.25">
      <c r="A319" s="14"/>
      <c r="B319" s="20" t="s">
        <v>390</v>
      </c>
    </row>
    <row r="320" spans="1:20" x14ac:dyDescent="0.25">
      <c r="A320" s="14"/>
    </row>
    <row r="321" spans="1:15" ht="15.75" customHeight="1" x14ac:dyDescent="0.25">
      <c r="A321" s="14"/>
      <c r="C321" s="191" t="s">
        <v>164</v>
      </c>
      <c r="D321" s="192"/>
      <c r="F321" s="188" t="s">
        <v>165</v>
      </c>
      <c r="G321" s="188" t="s">
        <v>166</v>
      </c>
      <c r="H321" s="188" t="s">
        <v>167</v>
      </c>
      <c r="I321" s="188" t="s">
        <v>168</v>
      </c>
      <c r="J321" s="188" t="s">
        <v>169</v>
      </c>
      <c r="K321" s="188" t="s">
        <v>170</v>
      </c>
      <c r="L321" s="188" t="s">
        <v>171</v>
      </c>
      <c r="M321" s="22"/>
      <c r="N321" s="191" t="s">
        <v>172</v>
      </c>
      <c r="O321" s="192"/>
    </row>
    <row r="322" spans="1:15" x14ac:dyDescent="0.25">
      <c r="A322" s="14"/>
      <c r="C322" s="193"/>
      <c r="D322" s="194"/>
      <c r="F322" s="189"/>
      <c r="G322" s="189"/>
      <c r="H322" s="189"/>
      <c r="I322" s="189"/>
      <c r="J322" s="189"/>
      <c r="K322" s="189"/>
      <c r="L322" s="189"/>
      <c r="M322" s="23"/>
      <c r="N322" s="193"/>
      <c r="O322" s="194"/>
    </row>
    <row r="323" spans="1:15" x14ac:dyDescent="0.25">
      <c r="A323" s="14"/>
      <c r="C323" s="195"/>
      <c r="D323" s="196"/>
      <c r="F323" s="190"/>
      <c r="G323" s="190"/>
      <c r="H323" s="190"/>
      <c r="I323" s="190"/>
      <c r="J323" s="190"/>
      <c r="K323" s="190"/>
      <c r="L323" s="190"/>
      <c r="M323" s="23"/>
      <c r="N323" s="195"/>
      <c r="O323" s="196"/>
    </row>
    <row r="324" spans="1:15" ht="16.5" thickBot="1" x14ac:dyDescent="0.3">
      <c r="A324" s="14"/>
      <c r="C324" s="44"/>
      <c r="D324" s="44"/>
      <c r="F324" s="44"/>
      <c r="G324" s="44"/>
      <c r="H324" s="44"/>
      <c r="I324" s="44"/>
      <c r="J324" s="44"/>
      <c r="K324" s="44"/>
      <c r="L324" s="44"/>
      <c r="M324" s="23"/>
      <c r="N324" s="44"/>
      <c r="O324" s="44"/>
    </row>
    <row r="325" spans="1:15" x14ac:dyDescent="0.25">
      <c r="A325" s="14"/>
      <c r="C325" s="45" t="s">
        <v>372</v>
      </c>
      <c r="D325" s="46"/>
      <c r="E325" s="46"/>
      <c r="F325" s="46"/>
      <c r="G325" s="46"/>
      <c r="H325" s="46"/>
      <c r="I325" s="46"/>
      <c r="J325" s="46"/>
      <c r="K325" s="46"/>
      <c r="L325" s="46"/>
      <c r="M325" s="46"/>
      <c r="N325" s="46"/>
      <c r="O325" s="47"/>
    </row>
    <row r="326" spans="1:15" x14ac:dyDescent="0.25">
      <c r="A326" s="14"/>
      <c r="C326" s="48" t="s">
        <v>370</v>
      </c>
      <c r="G326" s="55"/>
      <c r="H326" s="55"/>
      <c r="I326" s="55"/>
      <c r="J326" s="55"/>
      <c r="K326" s="60">
        <f>I326-J326</f>
        <v>0</v>
      </c>
      <c r="L326" s="61">
        <f>IFERROR((K326/H326),0)</f>
        <v>0</v>
      </c>
      <c r="N326" s="99">
        <f>L326*G326</f>
        <v>0</v>
      </c>
      <c r="O326" s="100"/>
    </row>
    <row r="327" spans="1:15" ht="16.5" thickBot="1" x14ac:dyDescent="0.3">
      <c r="A327" s="14"/>
      <c r="C327" s="49" t="s">
        <v>371</v>
      </c>
      <c r="D327" s="50"/>
      <c r="E327" s="50"/>
      <c r="F327" s="57"/>
      <c r="G327" s="50"/>
      <c r="H327" s="50"/>
      <c r="I327" s="50"/>
      <c r="J327" s="50"/>
      <c r="K327" s="50"/>
      <c r="L327" s="52"/>
      <c r="M327" s="50"/>
      <c r="N327" s="50"/>
      <c r="O327" s="51"/>
    </row>
    <row r="328" spans="1:15" ht="16.5" thickBot="1" x14ac:dyDescent="0.3">
      <c r="A328" s="14"/>
      <c r="L328" s="53"/>
    </row>
    <row r="329" spans="1:15" x14ac:dyDescent="0.25">
      <c r="A329" s="14"/>
      <c r="C329" s="45" t="s">
        <v>373</v>
      </c>
      <c r="D329" s="46"/>
      <c r="E329" s="46"/>
      <c r="F329" s="46"/>
      <c r="G329" s="46"/>
      <c r="H329" s="46"/>
      <c r="I329" s="46"/>
      <c r="J329" s="46"/>
      <c r="K329" s="46"/>
      <c r="L329" s="54"/>
      <c r="M329" s="46"/>
      <c r="N329" s="46"/>
      <c r="O329" s="47"/>
    </row>
    <row r="330" spans="1:15" x14ac:dyDescent="0.25">
      <c r="A330" s="14"/>
      <c r="C330" s="48" t="s">
        <v>370</v>
      </c>
      <c r="G330" s="55"/>
      <c r="H330" s="55"/>
      <c r="I330" s="55"/>
      <c r="J330" s="55"/>
      <c r="K330" s="60">
        <f>I330-J330</f>
        <v>0</v>
      </c>
      <c r="L330" s="61">
        <f>IFERROR((K330/H330),0)</f>
        <v>0</v>
      </c>
      <c r="N330" s="99">
        <f>L330*G330</f>
        <v>0</v>
      </c>
      <c r="O330" s="100"/>
    </row>
    <row r="331" spans="1:15" ht="16.5" thickBot="1" x14ac:dyDescent="0.3">
      <c r="A331" s="14"/>
      <c r="C331" s="49" t="s">
        <v>371</v>
      </c>
      <c r="D331" s="50"/>
      <c r="E331" s="50"/>
      <c r="F331" s="57"/>
      <c r="G331" s="50"/>
      <c r="H331" s="50"/>
      <c r="I331" s="50"/>
      <c r="J331" s="50"/>
      <c r="K331" s="50"/>
      <c r="L331" s="52"/>
      <c r="M331" s="50"/>
      <c r="N331" s="50"/>
      <c r="O331" s="51"/>
    </row>
    <row r="332" spans="1:15" ht="16.5" thickBot="1" x14ac:dyDescent="0.3">
      <c r="A332" s="14"/>
      <c r="L332" s="53"/>
    </row>
    <row r="333" spans="1:15" x14ac:dyDescent="0.25">
      <c r="A333" s="14"/>
      <c r="C333" s="45" t="s">
        <v>374</v>
      </c>
      <c r="D333" s="46"/>
      <c r="E333" s="46"/>
      <c r="F333" s="46"/>
      <c r="G333" s="46"/>
      <c r="H333" s="46"/>
      <c r="I333" s="46"/>
      <c r="J333" s="46"/>
      <c r="K333" s="46"/>
      <c r="L333" s="54"/>
      <c r="M333" s="46"/>
      <c r="N333" s="46"/>
      <c r="O333" s="47"/>
    </row>
    <row r="334" spans="1:15" x14ac:dyDescent="0.25">
      <c r="A334" s="14"/>
      <c r="C334" s="48" t="s">
        <v>370</v>
      </c>
      <c r="G334" s="55"/>
      <c r="H334" s="55"/>
      <c r="I334" s="55"/>
      <c r="J334" s="55"/>
      <c r="K334" s="60">
        <f>I334-J334</f>
        <v>0</v>
      </c>
      <c r="L334" s="61">
        <f>IFERROR((K334/H334),0)</f>
        <v>0</v>
      </c>
      <c r="N334" s="99">
        <f>L334*G334</f>
        <v>0</v>
      </c>
      <c r="O334" s="100"/>
    </row>
    <row r="335" spans="1:15" ht="16.5" thickBot="1" x14ac:dyDescent="0.3">
      <c r="A335" s="14"/>
      <c r="C335" s="49" t="s">
        <v>371</v>
      </c>
      <c r="D335" s="50"/>
      <c r="E335" s="50"/>
      <c r="F335" s="57"/>
      <c r="G335" s="50"/>
      <c r="H335" s="50"/>
      <c r="I335" s="50"/>
      <c r="J335" s="50"/>
      <c r="K335" s="50"/>
      <c r="L335" s="52"/>
      <c r="M335" s="50"/>
      <c r="N335" s="50"/>
      <c r="O335" s="51"/>
    </row>
    <row r="336" spans="1:15" ht="16.5" thickBot="1" x14ac:dyDescent="0.3">
      <c r="A336" s="14"/>
      <c r="L336" s="53"/>
    </row>
    <row r="337" spans="1:15" x14ac:dyDescent="0.25">
      <c r="A337" s="14"/>
      <c r="C337" s="45" t="s">
        <v>375</v>
      </c>
      <c r="D337" s="46"/>
      <c r="E337" s="46"/>
      <c r="F337" s="46"/>
      <c r="G337" s="46"/>
      <c r="H337" s="46"/>
      <c r="I337" s="46"/>
      <c r="J337" s="46"/>
      <c r="K337" s="46"/>
      <c r="L337" s="54"/>
      <c r="M337" s="46"/>
      <c r="N337" s="46"/>
      <c r="O337" s="47"/>
    </row>
    <row r="338" spans="1:15" x14ac:dyDescent="0.25">
      <c r="A338" s="14"/>
      <c r="C338" s="48" t="s">
        <v>370</v>
      </c>
      <c r="G338" s="55"/>
      <c r="H338" s="55"/>
      <c r="I338" s="55"/>
      <c r="J338" s="55"/>
      <c r="K338" s="60">
        <f>I338-J338</f>
        <v>0</v>
      </c>
      <c r="L338" s="61">
        <f>IFERROR((K338/H338),0)</f>
        <v>0</v>
      </c>
      <c r="N338" s="99">
        <f>L338*G338</f>
        <v>0</v>
      </c>
      <c r="O338" s="100"/>
    </row>
    <row r="339" spans="1:15" ht="16.5" thickBot="1" x14ac:dyDescent="0.3">
      <c r="A339" s="14"/>
      <c r="C339" s="49" t="s">
        <v>371</v>
      </c>
      <c r="D339" s="50"/>
      <c r="E339" s="50"/>
      <c r="F339" s="57"/>
      <c r="G339" s="50"/>
      <c r="H339" s="50"/>
      <c r="I339" s="50"/>
      <c r="J339" s="50"/>
      <c r="K339" s="50"/>
      <c r="L339" s="52"/>
      <c r="M339" s="50"/>
      <c r="N339" s="50"/>
      <c r="O339" s="51"/>
    </row>
    <row r="340" spans="1:15" ht="16.5" thickBot="1" x14ac:dyDescent="0.3">
      <c r="A340" s="14"/>
      <c r="L340" s="53"/>
    </row>
    <row r="341" spans="1:15" x14ac:dyDescent="0.25">
      <c r="A341" s="14"/>
      <c r="C341" s="45" t="s">
        <v>376</v>
      </c>
      <c r="D341" s="46"/>
      <c r="E341" s="46"/>
      <c r="F341" s="46"/>
      <c r="G341" s="46"/>
      <c r="H341" s="46"/>
      <c r="I341" s="46"/>
      <c r="J341" s="46"/>
      <c r="K341" s="46"/>
      <c r="L341" s="54"/>
      <c r="M341" s="46"/>
      <c r="N341" s="46"/>
      <c r="O341" s="47"/>
    </row>
    <row r="342" spans="1:15" x14ac:dyDescent="0.25">
      <c r="A342" s="14"/>
      <c r="C342" s="48" t="s">
        <v>370</v>
      </c>
      <c r="G342" s="55"/>
      <c r="H342" s="55"/>
      <c r="I342" s="55"/>
      <c r="J342" s="55"/>
      <c r="K342" s="60">
        <f>I342-J342</f>
        <v>0</v>
      </c>
      <c r="L342" s="61">
        <f>IFERROR((K342/H342),0)</f>
        <v>0</v>
      </c>
      <c r="N342" s="99">
        <f>L342*G342</f>
        <v>0</v>
      </c>
      <c r="O342" s="100"/>
    </row>
    <row r="343" spans="1:15" ht="16.5" thickBot="1" x14ac:dyDescent="0.3">
      <c r="A343" s="14"/>
      <c r="C343" s="49" t="s">
        <v>371</v>
      </c>
      <c r="D343" s="50"/>
      <c r="E343" s="50"/>
      <c r="F343" s="57"/>
      <c r="G343" s="50"/>
      <c r="H343" s="50"/>
      <c r="I343" s="50"/>
      <c r="J343" s="50"/>
      <c r="K343" s="50"/>
      <c r="L343" s="52"/>
      <c r="M343" s="50"/>
      <c r="N343" s="50"/>
      <c r="O343" s="51"/>
    </row>
    <row r="344" spans="1:15" ht="16.5" thickBot="1" x14ac:dyDescent="0.3">
      <c r="A344" s="14"/>
      <c r="L344" s="53"/>
    </row>
    <row r="345" spans="1:15" x14ac:dyDescent="0.25">
      <c r="A345" s="14"/>
      <c r="C345" s="45" t="s">
        <v>377</v>
      </c>
      <c r="D345" s="46"/>
      <c r="E345" s="46"/>
      <c r="F345" s="46"/>
      <c r="G345" s="46"/>
      <c r="H345" s="46"/>
      <c r="I345" s="46"/>
      <c r="J345" s="46"/>
      <c r="K345" s="46"/>
      <c r="L345" s="54"/>
      <c r="M345" s="46"/>
      <c r="N345" s="46"/>
      <c r="O345" s="47"/>
    </row>
    <row r="346" spans="1:15" x14ac:dyDescent="0.25">
      <c r="A346" s="14"/>
      <c r="C346" s="48" t="s">
        <v>370</v>
      </c>
      <c r="G346" s="55"/>
      <c r="H346" s="55"/>
      <c r="I346" s="55"/>
      <c r="J346" s="55"/>
      <c r="K346" s="60">
        <f>I346-J346</f>
        <v>0</v>
      </c>
      <c r="L346" s="61">
        <f>IFERROR((K346/H346),0)</f>
        <v>0</v>
      </c>
      <c r="N346" s="99">
        <f>L346*G346</f>
        <v>0</v>
      </c>
      <c r="O346" s="100"/>
    </row>
    <row r="347" spans="1:15" ht="16.5" thickBot="1" x14ac:dyDescent="0.3">
      <c r="A347" s="14"/>
      <c r="C347" s="49" t="s">
        <v>371</v>
      </c>
      <c r="D347" s="50"/>
      <c r="E347" s="50"/>
      <c r="F347" s="57"/>
      <c r="G347" s="50"/>
      <c r="H347" s="50"/>
      <c r="I347" s="50"/>
      <c r="J347" s="50"/>
      <c r="K347" s="50"/>
      <c r="L347" s="52"/>
      <c r="M347" s="50"/>
      <c r="N347" s="50"/>
      <c r="O347" s="51"/>
    </row>
    <row r="348" spans="1:15" ht="16.5" thickBot="1" x14ac:dyDescent="0.3">
      <c r="A348" s="14"/>
      <c r="L348" s="53"/>
    </row>
    <row r="349" spans="1:15" x14ac:dyDescent="0.25">
      <c r="A349" s="14"/>
      <c r="C349" s="45" t="s">
        <v>378</v>
      </c>
      <c r="D349" s="46"/>
      <c r="E349" s="46"/>
      <c r="F349" s="46"/>
      <c r="G349" s="46"/>
      <c r="H349" s="46"/>
      <c r="I349" s="46"/>
      <c r="J349" s="46"/>
      <c r="K349" s="46"/>
      <c r="L349" s="54"/>
      <c r="M349" s="46"/>
      <c r="N349" s="46"/>
      <c r="O349" s="47"/>
    </row>
    <row r="350" spans="1:15" x14ac:dyDescent="0.25">
      <c r="A350" s="14"/>
      <c r="C350" s="48" t="s">
        <v>370</v>
      </c>
      <c r="G350" s="55"/>
      <c r="H350" s="55"/>
      <c r="I350" s="55"/>
      <c r="J350" s="55"/>
      <c r="K350" s="60">
        <f>I350-J350</f>
        <v>0</v>
      </c>
      <c r="L350" s="61">
        <f>IFERROR((K350/H350),0)</f>
        <v>0</v>
      </c>
      <c r="N350" s="99">
        <f>L350*G350</f>
        <v>0</v>
      </c>
      <c r="O350" s="100"/>
    </row>
    <row r="351" spans="1:15" ht="16.5" thickBot="1" x14ac:dyDescent="0.3">
      <c r="A351" s="14"/>
      <c r="C351" s="49" t="s">
        <v>371</v>
      </c>
      <c r="D351" s="50"/>
      <c r="E351" s="50"/>
      <c r="F351" s="57"/>
      <c r="G351" s="50"/>
      <c r="H351" s="50"/>
      <c r="I351" s="50"/>
      <c r="J351" s="50"/>
      <c r="K351" s="50"/>
      <c r="L351" s="52"/>
      <c r="M351" s="50"/>
      <c r="N351" s="50"/>
      <c r="O351" s="51"/>
    </row>
    <row r="352" spans="1:15" ht="16.5" thickBot="1" x14ac:dyDescent="0.3">
      <c r="A352" s="14"/>
      <c r="L352" s="53"/>
    </row>
    <row r="353" spans="1:15" x14ac:dyDescent="0.25">
      <c r="A353" s="14"/>
      <c r="C353" s="45" t="s">
        <v>379</v>
      </c>
      <c r="D353" s="46"/>
      <c r="E353" s="46"/>
      <c r="F353" s="46"/>
      <c r="G353" s="46"/>
      <c r="H353" s="46"/>
      <c r="I353" s="46"/>
      <c r="J353" s="46"/>
      <c r="K353" s="46"/>
      <c r="L353" s="54"/>
      <c r="M353" s="46"/>
      <c r="N353" s="46"/>
      <c r="O353" s="47"/>
    </row>
    <row r="354" spans="1:15" x14ac:dyDescent="0.25">
      <c r="A354" s="14"/>
      <c r="C354" s="48" t="s">
        <v>370</v>
      </c>
      <c r="G354" s="55"/>
      <c r="H354" s="55"/>
      <c r="I354" s="55"/>
      <c r="J354" s="55"/>
      <c r="K354" s="60">
        <f>I354-J354</f>
        <v>0</v>
      </c>
      <c r="L354" s="61">
        <f>IFERROR((K354/H354),0)</f>
        <v>0</v>
      </c>
      <c r="N354" s="99">
        <f>L354*G354</f>
        <v>0</v>
      </c>
      <c r="O354" s="100"/>
    </row>
    <row r="355" spans="1:15" ht="16.5" thickBot="1" x14ac:dyDescent="0.3">
      <c r="A355" s="14"/>
      <c r="C355" s="49" t="s">
        <v>371</v>
      </c>
      <c r="D355" s="50"/>
      <c r="E355" s="50"/>
      <c r="F355" s="57"/>
      <c r="G355" s="50"/>
      <c r="H355" s="50"/>
      <c r="I355" s="50"/>
      <c r="J355" s="50"/>
      <c r="K355" s="50"/>
      <c r="L355" s="52"/>
      <c r="M355" s="50"/>
      <c r="N355" s="50"/>
      <c r="O355" s="51"/>
    </row>
    <row r="356" spans="1:15" ht="16.5" thickBot="1" x14ac:dyDescent="0.3">
      <c r="A356" s="14"/>
      <c r="L356" s="53"/>
    </row>
    <row r="357" spans="1:15" x14ac:dyDescent="0.25">
      <c r="A357" s="14"/>
      <c r="C357" s="45" t="s">
        <v>378</v>
      </c>
      <c r="D357" s="46"/>
      <c r="E357" s="46"/>
      <c r="F357" s="46"/>
      <c r="G357" s="46"/>
      <c r="H357" s="46"/>
      <c r="I357" s="46"/>
      <c r="J357" s="46"/>
      <c r="K357" s="46"/>
      <c r="L357" s="54"/>
      <c r="M357" s="46"/>
      <c r="N357" s="46"/>
      <c r="O357" s="47"/>
    </row>
    <row r="358" spans="1:15" x14ac:dyDescent="0.25">
      <c r="A358" s="14"/>
      <c r="C358" s="48" t="s">
        <v>370</v>
      </c>
      <c r="G358" s="55"/>
      <c r="H358" s="55"/>
      <c r="I358" s="55"/>
      <c r="J358" s="55"/>
      <c r="K358" s="60">
        <f>I358-J358</f>
        <v>0</v>
      </c>
      <c r="L358" s="61">
        <f>IFERROR((K358/H358),0)</f>
        <v>0</v>
      </c>
      <c r="N358" s="99">
        <f>L358*G358</f>
        <v>0</v>
      </c>
      <c r="O358" s="100"/>
    </row>
    <row r="359" spans="1:15" ht="16.5" thickBot="1" x14ac:dyDescent="0.3">
      <c r="A359" s="14"/>
      <c r="C359" s="49" t="s">
        <v>371</v>
      </c>
      <c r="D359" s="50"/>
      <c r="E359" s="50"/>
      <c r="F359" s="57"/>
      <c r="G359" s="50"/>
      <c r="H359" s="50"/>
      <c r="I359" s="50"/>
      <c r="J359" s="50"/>
      <c r="K359" s="50"/>
      <c r="L359" s="52"/>
      <c r="M359" s="50"/>
      <c r="N359" s="50"/>
      <c r="O359" s="51"/>
    </row>
    <row r="360" spans="1:15" ht="16.5" thickBot="1" x14ac:dyDescent="0.3">
      <c r="A360" s="14"/>
      <c r="L360" s="53"/>
    </row>
    <row r="361" spans="1:15" x14ac:dyDescent="0.25">
      <c r="A361" s="14"/>
      <c r="C361" s="45" t="s">
        <v>379</v>
      </c>
      <c r="D361" s="46"/>
      <c r="E361" s="46"/>
      <c r="F361" s="46"/>
      <c r="G361" s="46"/>
      <c r="H361" s="46"/>
      <c r="I361" s="46"/>
      <c r="J361" s="46"/>
      <c r="K361" s="46"/>
      <c r="L361" s="54"/>
      <c r="M361" s="46"/>
      <c r="N361" s="46"/>
      <c r="O361" s="47"/>
    </row>
    <row r="362" spans="1:15" x14ac:dyDescent="0.25">
      <c r="A362" s="14"/>
      <c r="C362" s="48" t="s">
        <v>370</v>
      </c>
      <c r="G362" s="55"/>
      <c r="H362" s="55"/>
      <c r="I362" s="55"/>
      <c r="J362" s="55"/>
      <c r="K362" s="60">
        <f>I362-J362</f>
        <v>0</v>
      </c>
      <c r="L362" s="61">
        <f>IFERROR((K362/H362),0)</f>
        <v>0</v>
      </c>
      <c r="N362" s="99">
        <f>L362*G362</f>
        <v>0</v>
      </c>
      <c r="O362" s="100"/>
    </row>
    <row r="363" spans="1:15" ht="16.5" thickBot="1" x14ac:dyDescent="0.3">
      <c r="A363" s="14"/>
      <c r="C363" s="49" t="s">
        <v>371</v>
      </c>
      <c r="D363" s="50"/>
      <c r="E363" s="50"/>
      <c r="F363" s="57"/>
      <c r="G363" s="50"/>
      <c r="H363" s="50"/>
      <c r="I363" s="50"/>
      <c r="J363" s="50"/>
      <c r="K363" s="50"/>
      <c r="L363" s="52"/>
      <c r="M363" s="50"/>
      <c r="N363" s="50"/>
      <c r="O363" s="51"/>
    </row>
    <row r="364" spans="1:15" ht="16.5" thickBot="1" x14ac:dyDescent="0.3">
      <c r="A364" s="14"/>
      <c r="E364" s="12" t="s">
        <v>388</v>
      </c>
      <c r="F364" s="50">
        <f>F363+F359+F355+F351+F347+F343+F339+F335+F331+F327</f>
        <v>0</v>
      </c>
      <c r="L364" s="53"/>
      <c r="M364" s="12" t="s">
        <v>388</v>
      </c>
      <c r="N364" s="106">
        <f>N362+N358+N354+N350+N346+N342+N338+N334+N330+N326</f>
        <v>0</v>
      </c>
      <c r="O364" s="107"/>
    </row>
    <row r="365" spans="1:15" x14ac:dyDescent="0.25">
      <c r="A365" s="14"/>
      <c r="L365" s="53"/>
    </row>
    <row r="366" spans="1:15" ht="16.5" thickBot="1" x14ac:dyDescent="0.3">
      <c r="A366" s="14"/>
      <c r="L366" s="53"/>
    </row>
    <row r="367" spans="1:15" x14ac:dyDescent="0.25">
      <c r="A367" s="14"/>
      <c r="C367" s="45" t="s">
        <v>380</v>
      </c>
      <c r="D367" s="46"/>
      <c r="E367" s="46"/>
      <c r="F367" s="46"/>
      <c r="G367" s="46"/>
      <c r="H367" s="46"/>
      <c r="I367" s="46"/>
      <c r="J367" s="46"/>
      <c r="K367" s="46"/>
      <c r="L367" s="54"/>
      <c r="M367" s="46"/>
      <c r="N367" s="46"/>
      <c r="O367" s="47"/>
    </row>
    <row r="368" spans="1:15" x14ac:dyDescent="0.25">
      <c r="A368" s="14"/>
      <c r="C368" s="48" t="s">
        <v>381</v>
      </c>
      <c r="G368" s="55"/>
      <c r="H368" s="55"/>
      <c r="I368" s="55"/>
      <c r="J368" s="55"/>
      <c r="K368" s="60">
        <f>I368-J368</f>
        <v>0</v>
      </c>
      <c r="L368" s="61">
        <f>IFERROR((K368/H368),0)</f>
        <v>0</v>
      </c>
      <c r="N368" s="99">
        <f>L368*G368</f>
        <v>0</v>
      </c>
      <c r="O368" s="100"/>
    </row>
    <row r="369" spans="1:20" x14ac:dyDescent="0.25">
      <c r="A369" s="14"/>
      <c r="C369" s="48" t="s">
        <v>382</v>
      </c>
      <c r="G369" s="55"/>
      <c r="H369" s="55"/>
      <c r="I369" s="55"/>
      <c r="J369" s="55"/>
      <c r="K369" s="60">
        <f t="shared" ref="K369:K370" si="6">I369-J369</f>
        <v>0</v>
      </c>
      <c r="L369" s="61">
        <f t="shared" ref="L369:L370" si="7">IFERROR((K369/H369),0)</f>
        <v>0</v>
      </c>
      <c r="N369" s="99">
        <f t="shared" ref="N369:N370" si="8">L369*G369</f>
        <v>0</v>
      </c>
      <c r="O369" s="100"/>
    </row>
    <row r="370" spans="1:20" ht="16.5" thickBot="1" x14ac:dyDescent="0.3">
      <c r="A370" s="14"/>
      <c r="C370" s="49" t="s">
        <v>383</v>
      </c>
      <c r="D370" s="50"/>
      <c r="E370" s="50"/>
      <c r="F370" s="50"/>
      <c r="G370" s="56"/>
      <c r="H370" s="56"/>
      <c r="I370" s="56"/>
      <c r="J370" s="56"/>
      <c r="K370" s="62">
        <f t="shared" si="6"/>
        <v>0</v>
      </c>
      <c r="L370" s="63">
        <f t="shared" si="7"/>
        <v>0</v>
      </c>
      <c r="M370" s="50"/>
      <c r="N370" s="108">
        <f t="shared" si="8"/>
        <v>0</v>
      </c>
      <c r="O370" s="109"/>
    </row>
    <row r="371" spans="1:20" ht="16.5" thickBot="1" x14ac:dyDescent="0.3">
      <c r="A371" s="14"/>
      <c r="M371" s="12" t="s">
        <v>388</v>
      </c>
      <c r="N371" s="106">
        <f>SUM(N368:O370)</f>
        <v>0</v>
      </c>
      <c r="O371" s="107"/>
    </row>
    <row r="372" spans="1:20" x14ac:dyDescent="0.25">
      <c r="A372" s="14"/>
      <c r="L372" s="53"/>
    </row>
    <row r="373" spans="1:20" ht="16.5" thickBot="1" x14ac:dyDescent="0.3">
      <c r="A373" s="14"/>
      <c r="L373" s="53"/>
    </row>
    <row r="374" spans="1:20" x14ac:dyDescent="0.25">
      <c r="A374" s="14"/>
      <c r="C374" s="45" t="s">
        <v>384</v>
      </c>
      <c r="D374" s="46"/>
      <c r="E374" s="46"/>
      <c r="F374" s="46"/>
      <c r="G374" s="46"/>
      <c r="H374" s="46"/>
      <c r="I374" s="46"/>
      <c r="J374" s="46"/>
      <c r="K374" s="46"/>
      <c r="L374" s="54"/>
      <c r="M374" s="46"/>
      <c r="N374" s="46"/>
      <c r="O374" s="47"/>
    </row>
    <row r="375" spans="1:20" x14ac:dyDescent="0.25">
      <c r="A375" s="14"/>
      <c r="C375" s="48" t="s">
        <v>385</v>
      </c>
      <c r="G375" s="55"/>
      <c r="H375" s="55"/>
      <c r="I375" s="55"/>
      <c r="J375" s="55"/>
      <c r="K375" s="60">
        <f>I375-J375</f>
        <v>0</v>
      </c>
      <c r="L375" s="61">
        <f>IFERROR((K375/H375),0)</f>
        <v>0</v>
      </c>
      <c r="N375" s="99">
        <f>L375*G375</f>
        <v>0</v>
      </c>
      <c r="O375" s="100"/>
    </row>
    <row r="376" spans="1:20" x14ac:dyDescent="0.25">
      <c r="A376" s="14"/>
      <c r="C376" s="48" t="s">
        <v>386</v>
      </c>
      <c r="G376" s="55"/>
      <c r="H376" s="55"/>
      <c r="I376" s="55"/>
      <c r="J376" s="55"/>
      <c r="K376" s="60">
        <f t="shared" ref="K376:K377" si="9">I376-J376</f>
        <v>0</v>
      </c>
      <c r="L376" s="61">
        <f t="shared" ref="L376:L377" si="10">IFERROR((K376/H376),0)</f>
        <v>0</v>
      </c>
      <c r="N376" s="99">
        <f t="shared" ref="N376:N377" si="11">L376*G376</f>
        <v>0</v>
      </c>
      <c r="O376" s="100"/>
    </row>
    <row r="377" spans="1:20" ht="16.5" thickBot="1" x14ac:dyDescent="0.3">
      <c r="A377" s="14"/>
      <c r="C377" s="49" t="s">
        <v>387</v>
      </c>
      <c r="D377" s="50"/>
      <c r="E377" s="50"/>
      <c r="F377" s="50"/>
      <c r="G377" s="56"/>
      <c r="H377" s="56"/>
      <c r="I377" s="56"/>
      <c r="J377" s="56"/>
      <c r="K377" s="62">
        <f t="shared" si="9"/>
        <v>0</v>
      </c>
      <c r="L377" s="63">
        <f t="shared" si="10"/>
        <v>0</v>
      </c>
      <c r="M377" s="50"/>
      <c r="N377" s="108">
        <f t="shared" si="11"/>
        <v>0</v>
      </c>
      <c r="O377" s="109"/>
    </row>
    <row r="378" spans="1:20" ht="16.5" thickBot="1" x14ac:dyDescent="0.3">
      <c r="A378" s="14"/>
      <c r="M378" s="12" t="s">
        <v>388</v>
      </c>
      <c r="N378" s="106">
        <f>SUM(N375:O377)</f>
        <v>0</v>
      </c>
      <c r="O378" s="107"/>
    </row>
    <row r="379" spans="1:20" x14ac:dyDescent="0.25">
      <c r="A379" s="14"/>
    </row>
    <row r="380" spans="1:20" ht="19.5" thickBot="1" x14ac:dyDescent="0.35">
      <c r="A380" s="14"/>
      <c r="I380" s="101" t="s">
        <v>129</v>
      </c>
      <c r="J380" s="101"/>
      <c r="K380" s="101"/>
      <c r="L380" s="101"/>
      <c r="M380" s="102">
        <f>N378+N371+N364+F364</f>
        <v>0</v>
      </c>
      <c r="N380" s="102"/>
      <c r="O380" s="102"/>
    </row>
    <row r="381" spans="1:20" ht="16.5" thickTop="1" x14ac:dyDescent="0.25">
      <c r="A381" s="14"/>
    </row>
    <row r="382" spans="1:20" ht="9.9499999999999993" customHeight="1" x14ac:dyDescent="0.25">
      <c r="A382" s="5"/>
      <c r="B382" s="5"/>
      <c r="C382" s="5"/>
      <c r="D382" s="5"/>
      <c r="E382" s="5"/>
      <c r="F382" s="5"/>
      <c r="G382" s="5"/>
      <c r="H382" s="5"/>
      <c r="I382" s="5"/>
      <c r="J382" s="5"/>
      <c r="K382" s="5"/>
      <c r="L382" s="5"/>
      <c r="M382" s="5"/>
      <c r="N382" s="5"/>
      <c r="O382" s="5"/>
      <c r="P382" s="5"/>
      <c r="Q382" s="5"/>
      <c r="R382" s="5"/>
      <c r="S382" s="5"/>
      <c r="T382" s="5"/>
    </row>
    <row r="384" spans="1:20" ht="20.25" x14ac:dyDescent="0.3">
      <c r="A384" s="14"/>
      <c r="B384" s="2" t="s">
        <v>432</v>
      </c>
    </row>
    <row r="385" spans="1:16" ht="18.75" x14ac:dyDescent="0.3">
      <c r="A385" s="14"/>
      <c r="B385" s="8" t="s">
        <v>391</v>
      </c>
      <c r="C385" s="58"/>
      <c r="D385" s="58"/>
      <c r="E385" s="58"/>
      <c r="M385" s="127" t="s">
        <v>108</v>
      </c>
      <c r="N385" s="128"/>
      <c r="O385" s="129"/>
    </row>
    <row r="386" spans="1:16" x14ac:dyDescent="0.25">
      <c r="A386" s="14"/>
      <c r="M386" s="130"/>
      <c r="N386" s="131"/>
      <c r="O386" s="132"/>
    </row>
    <row r="387" spans="1:16" x14ac:dyDescent="0.25">
      <c r="A387" s="14"/>
      <c r="B387" s="1">
        <v>1</v>
      </c>
      <c r="C387" s="142" t="s">
        <v>173</v>
      </c>
      <c r="D387" s="143"/>
      <c r="E387" s="143"/>
      <c r="F387" s="143"/>
      <c r="G387" s="144"/>
      <c r="H387" s="18" t="s">
        <v>183</v>
      </c>
      <c r="M387" s="110"/>
      <c r="N387" s="111"/>
      <c r="O387" s="112"/>
      <c r="P387" s="33">
        <v>1</v>
      </c>
    </row>
    <row r="388" spans="1:16" x14ac:dyDescent="0.25">
      <c r="A388" s="14"/>
      <c r="B388" s="1">
        <v>2</v>
      </c>
      <c r="C388" s="142" t="s">
        <v>174</v>
      </c>
      <c r="D388" s="143"/>
      <c r="E388" s="143"/>
      <c r="F388" s="143"/>
      <c r="G388" s="144"/>
      <c r="H388" s="18" t="s">
        <v>184</v>
      </c>
      <c r="M388" s="110"/>
      <c r="N388" s="111"/>
      <c r="O388" s="112"/>
      <c r="P388" s="33">
        <v>2</v>
      </c>
    </row>
    <row r="389" spans="1:16" x14ac:dyDescent="0.25">
      <c r="A389" s="14"/>
      <c r="B389" s="1">
        <v>3</v>
      </c>
      <c r="C389" s="142" t="s">
        <v>175</v>
      </c>
      <c r="D389" s="143"/>
      <c r="E389" s="143"/>
      <c r="F389" s="143"/>
      <c r="G389" s="144"/>
      <c r="H389" s="18" t="s">
        <v>185</v>
      </c>
      <c r="M389" s="110"/>
      <c r="N389" s="111"/>
      <c r="O389" s="112"/>
      <c r="P389" s="33">
        <v>3</v>
      </c>
    </row>
    <row r="390" spans="1:16" x14ac:dyDescent="0.25">
      <c r="A390" s="14"/>
      <c r="B390" s="1">
        <v>4</v>
      </c>
      <c r="C390" s="142" t="s">
        <v>176</v>
      </c>
      <c r="D390" s="143"/>
      <c r="E390" s="143"/>
      <c r="F390" s="143"/>
      <c r="G390" s="144"/>
      <c r="H390" s="18" t="s">
        <v>186</v>
      </c>
      <c r="M390" s="110"/>
      <c r="N390" s="111"/>
      <c r="O390" s="112"/>
      <c r="P390" s="33">
        <v>4</v>
      </c>
    </row>
    <row r="391" spans="1:16" x14ac:dyDescent="0.25">
      <c r="A391" s="14"/>
      <c r="B391" s="1">
        <v>5</v>
      </c>
      <c r="C391" s="142" t="s">
        <v>177</v>
      </c>
      <c r="D391" s="143"/>
      <c r="E391" s="143"/>
      <c r="F391" s="143"/>
      <c r="G391" s="144"/>
      <c r="H391" s="18" t="s">
        <v>187</v>
      </c>
      <c r="M391" s="110"/>
      <c r="N391" s="111"/>
      <c r="O391" s="112"/>
      <c r="P391" s="33">
        <v>5</v>
      </c>
    </row>
    <row r="392" spans="1:16" x14ac:dyDescent="0.25">
      <c r="A392" s="14"/>
      <c r="B392" s="1">
        <v>6</v>
      </c>
      <c r="C392" s="142" t="s">
        <v>178</v>
      </c>
      <c r="D392" s="143"/>
      <c r="E392" s="143"/>
      <c r="F392" s="143"/>
      <c r="G392" s="144"/>
      <c r="H392" s="18" t="s">
        <v>188</v>
      </c>
      <c r="M392" s="110"/>
      <c r="N392" s="111"/>
      <c r="O392" s="112"/>
      <c r="P392" s="33">
        <v>6</v>
      </c>
    </row>
    <row r="393" spans="1:16" x14ac:dyDescent="0.25">
      <c r="A393" s="14"/>
      <c r="B393" s="1">
        <v>7</v>
      </c>
      <c r="C393" s="142" t="s">
        <v>179</v>
      </c>
      <c r="D393" s="143"/>
      <c r="E393" s="143"/>
      <c r="F393" s="143"/>
      <c r="G393" s="144"/>
      <c r="H393" s="18" t="s">
        <v>189</v>
      </c>
      <c r="M393" s="110"/>
      <c r="N393" s="111"/>
      <c r="O393" s="112"/>
      <c r="P393" s="33">
        <v>7</v>
      </c>
    </row>
    <row r="394" spans="1:16" x14ac:dyDescent="0.25">
      <c r="A394" s="14"/>
      <c r="B394" s="1">
        <v>8</v>
      </c>
      <c r="C394" s="142" t="s">
        <v>180</v>
      </c>
      <c r="D394" s="143"/>
      <c r="E394" s="143"/>
      <c r="F394" s="143"/>
      <c r="G394" s="144"/>
      <c r="H394" s="18" t="s">
        <v>190</v>
      </c>
      <c r="M394" s="110"/>
      <c r="N394" s="111"/>
      <c r="O394" s="112"/>
      <c r="P394" s="33">
        <v>8</v>
      </c>
    </row>
    <row r="395" spans="1:16" x14ac:dyDescent="0.25">
      <c r="A395" s="14"/>
      <c r="B395" s="1">
        <v>9</v>
      </c>
      <c r="C395" s="142" t="s">
        <v>181</v>
      </c>
      <c r="D395" s="143"/>
      <c r="E395" s="143"/>
      <c r="F395" s="143"/>
      <c r="G395" s="144"/>
      <c r="H395" s="18" t="s">
        <v>191</v>
      </c>
      <c r="M395" s="110"/>
      <c r="N395" s="111"/>
      <c r="O395" s="112"/>
      <c r="P395" s="33">
        <v>9</v>
      </c>
    </row>
    <row r="396" spans="1:16" x14ac:dyDescent="0.25">
      <c r="A396" s="14"/>
      <c r="B396" s="1">
        <v>10</v>
      </c>
      <c r="C396" s="142" t="s">
        <v>182</v>
      </c>
      <c r="D396" s="143"/>
      <c r="E396" s="143"/>
      <c r="F396" s="143"/>
      <c r="G396" s="144"/>
      <c r="H396" s="18" t="s">
        <v>192</v>
      </c>
      <c r="M396" s="110"/>
      <c r="N396" s="111"/>
      <c r="O396" s="112"/>
      <c r="P396" s="33">
        <v>10</v>
      </c>
    </row>
    <row r="397" spans="1:16" x14ac:dyDescent="0.25">
      <c r="A397" s="14"/>
      <c r="B397" s="1">
        <v>11</v>
      </c>
      <c r="C397" s="145"/>
      <c r="D397" s="146"/>
      <c r="E397" s="146"/>
      <c r="F397" s="146"/>
      <c r="G397" s="147"/>
      <c r="M397" s="110"/>
      <c r="N397" s="111"/>
      <c r="O397" s="112"/>
      <c r="P397" s="33">
        <v>11</v>
      </c>
    </row>
    <row r="398" spans="1:16" x14ac:dyDescent="0.25">
      <c r="A398" s="14"/>
      <c r="B398" s="1">
        <v>12</v>
      </c>
      <c r="C398" s="145"/>
      <c r="D398" s="146"/>
      <c r="E398" s="146"/>
      <c r="F398" s="146"/>
      <c r="G398" s="147"/>
      <c r="M398" s="110"/>
      <c r="N398" s="111"/>
      <c r="O398" s="112"/>
      <c r="P398" s="33">
        <v>12</v>
      </c>
    </row>
    <row r="399" spans="1:16" x14ac:dyDescent="0.25">
      <c r="A399" s="14"/>
      <c r="B399" s="1">
        <v>13</v>
      </c>
      <c r="C399" s="145"/>
      <c r="D399" s="146"/>
      <c r="E399" s="146"/>
      <c r="F399" s="146"/>
      <c r="G399" s="147"/>
      <c r="M399" s="110"/>
      <c r="N399" s="111"/>
      <c r="O399" s="112"/>
      <c r="P399" s="33">
        <v>13</v>
      </c>
    </row>
    <row r="400" spans="1:16" x14ac:dyDescent="0.25">
      <c r="A400" s="14"/>
      <c r="B400" s="1">
        <v>14</v>
      </c>
      <c r="C400" s="145"/>
      <c r="D400" s="146"/>
      <c r="E400" s="146"/>
      <c r="F400" s="146"/>
      <c r="G400" s="147"/>
      <c r="M400" s="110"/>
      <c r="N400" s="111"/>
      <c r="O400" s="112"/>
      <c r="P400" s="33">
        <v>14</v>
      </c>
    </row>
    <row r="401" spans="1:20" x14ac:dyDescent="0.25">
      <c r="A401" s="14"/>
      <c r="B401" s="1">
        <v>15</v>
      </c>
      <c r="C401" s="145"/>
      <c r="D401" s="146"/>
      <c r="E401" s="146"/>
      <c r="F401" s="146"/>
      <c r="G401" s="147"/>
      <c r="M401" s="110"/>
      <c r="N401" s="111"/>
      <c r="O401" s="112"/>
      <c r="P401" s="33">
        <v>15</v>
      </c>
    </row>
    <row r="402" spans="1:20" x14ac:dyDescent="0.25">
      <c r="A402" s="14"/>
    </row>
    <row r="403" spans="1:20" ht="19.5" thickBot="1" x14ac:dyDescent="0.35">
      <c r="A403" s="14"/>
      <c r="B403" s="19" t="s">
        <v>472</v>
      </c>
      <c r="C403" s="19"/>
      <c r="D403" s="19"/>
      <c r="I403" s="101" t="s">
        <v>129</v>
      </c>
      <c r="J403" s="101"/>
      <c r="K403" s="101"/>
      <c r="L403" s="101"/>
      <c r="M403" s="102">
        <f>SUM(M387:O401)</f>
        <v>0</v>
      </c>
      <c r="N403" s="102"/>
      <c r="O403" s="102"/>
    </row>
    <row r="404" spans="1:20" ht="19.5" thickTop="1" x14ac:dyDescent="0.3">
      <c r="A404" s="14"/>
      <c r="B404" s="19" t="s">
        <v>280</v>
      </c>
      <c r="C404" s="19"/>
      <c r="D404" s="19"/>
      <c r="I404" s="12"/>
      <c r="J404" s="12"/>
      <c r="K404" s="12"/>
      <c r="L404" s="12"/>
      <c r="M404" s="24"/>
      <c r="N404" s="24"/>
      <c r="O404" s="24"/>
    </row>
    <row r="405" spans="1:20" ht="18.75" x14ac:dyDescent="0.3">
      <c r="A405" s="14"/>
      <c r="B405" s="19" t="s">
        <v>193</v>
      </c>
      <c r="C405" s="19"/>
      <c r="D405" s="19"/>
      <c r="I405" s="12"/>
      <c r="J405" s="12"/>
      <c r="K405" s="12"/>
      <c r="L405" s="12"/>
      <c r="M405" s="24"/>
      <c r="N405" s="24"/>
      <c r="O405" s="24"/>
    </row>
    <row r="407" spans="1:20" ht="9.9499999999999993" customHeight="1" x14ac:dyDescent="0.25">
      <c r="A407" s="5"/>
      <c r="B407" s="5"/>
      <c r="C407" s="5"/>
      <c r="D407" s="5"/>
      <c r="E407" s="5"/>
      <c r="F407" s="5"/>
      <c r="G407" s="5"/>
      <c r="H407" s="5"/>
      <c r="I407" s="5"/>
      <c r="J407" s="5"/>
      <c r="K407" s="5"/>
      <c r="L407" s="5"/>
      <c r="M407" s="5"/>
      <c r="N407" s="5"/>
      <c r="O407" s="5"/>
      <c r="P407" s="5"/>
      <c r="Q407" s="5"/>
      <c r="R407" s="5"/>
      <c r="S407" s="5"/>
      <c r="T407" s="5"/>
    </row>
    <row r="409" spans="1:20" ht="20.25" x14ac:dyDescent="0.3">
      <c r="A409" s="14"/>
      <c r="B409" s="2" t="s">
        <v>433</v>
      </c>
    </row>
    <row r="410" spans="1:20" ht="20.25" x14ac:dyDescent="0.3">
      <c r="A410" s="14"/>
      <c r="B410" s="2"/>
      <c r="M410" s="127" t="s">
        <v>108</v>
      </c>
      <c r="N410" s="128"/>
      <c r="O410" s="129"/>
    </row>
    <row r="411" spans="1:20" x14ac:dyDescent="0.25">
      <c r="A411" s="14"/>
      <c r="M411" s="130"/>
      <c r="N411" s="131"/>
      <c r="O411" s="132"/>
    </row>
    <row r="412" spans="1:20" x14ac:dyDescent="0.25">
      <c r="A412" s="14"/>
      <c r="B412" s="1">
        <v>1</v>
      </c>
      <c r="C412" s="142" t="s">
        <v>194</v>
      </c>
      <c r="D412" s="143"/>
      <c r="E412" s="143"/>
      <c r="F412" s="143"/>
      <c r="G412" s="144"/>
      <c r="M412" s="110"/>
      <c r="N412" s="111"/>
      <c r="O412" s="112"/>
      <c r="P412" s="33">
        <v>1</v>
      </c>
    </row>
    <row r="413" spans="1:20" x14ac:dyDescent="0.25">
      <c r="A413" s="14"/>
      <c r="B413" s="1">
        <v>2</v>
      </c>
      <c r="C413" s="142" t="s">
        <v>195</v>
      </c>
      <c r="D413" s="143"/>
      <c r="E413" s="143"/>
      <c r="F413" s="143"/>
      <c r="G413" s="144"/>
      <c r="M413" s="110"/>
      <c r="N413" s="111"/>
      <c r="O413" s="112"/>
      <c r="P413" s="33">
        <v>2</v>
      </c>
    </row>
    <row r="414" spans="1:20" x14ac:dyDescent="0.25">
      <c r="A414" s="14"/>
      <c r="B414" s="1">
        <v>3</v>
      </c>
      <c r="C414" s="142" t="s">
        <v>196</v>
      </c>
      <c r="D414" s="143"/>
      <c r="E414" s="143"/>
      <c r="F414" s="143"/>
      <c r="G414" s="144"/>
      <c r="M414" s="110"/>
      <c r="N414" s="111"/>
      <c r="O414" s="112"/>
      <c r="P414" s="33">
        <v>3</v>
      </c>
    </row>
    <row r="415" spans="1:20" x14ac:dyDescent="0.25">
      <c r="A415" s="14"/>
      <c r="B415" s="1">
        <v>4</v>
      </c>
      <c r="C415" s="142" t="s">
        <v>197</v>
      </c>
      <c r="D415" s="143"/>
      <c r="E415" s="143"/>
      <c r="F415" s="143"/>
      <c r="G415" s="144"/>
      <c r="M415" s="110"/>
      <c r="N415" s="111"/>
      <c r="O415" s="112"/>
      <c r="P415" s="33">
        <v>4</v>
      </c>
    </row>
    <row r="416" spans="1:20" x14ac:dyDescent="0.25">
      <c r="A416" s="14"/>
      <c r="B416" s="1">
        <v>5</v>
      </c>
      <c r="C416" s="142" t="s">
        <v>198</v>
      </c>
      <c r="D416" s="143"/>
      <c r="E416" s="143"/>
      <c r="F416" s="143"/>
      <c r="G416" s="144"/>
      <c r="M416" s="110"/>
      <c r="N416" s="111"/>
      <c r="O416" s="112"/>
      <c r="P416" s="33">
        <v>5</v>
      </c>
    </row>
    <row r="417" spans="1:20" x14ac:dyDescent="0.25">
      <c r="A417" s="14"/>
      <c r="B417" s="1">
        <v>6</v>
      </c>
      <c r="C417" s="142" t="s">
        <v>199</v>
      </c>
      <c r="D417" s="143"/>
      <c r="E417" s="143"/>
      <c r="F417" s="143"/>
      <c r="G417" s="144"/>
      <c r="M417" s="110"/>
      <c r="N417" s="111"/>
      <c r="O417" s="112"/>
      <c r="P417" s="33">
        <v>6</v>
      </c>
    </row>
    <row r="418" spans="1:20" x14ac:dyDescent="0.25">
      <c r="A418" s="14"/>
      <c r="B418" s="1">
        <v>7</v>
      </c>
      <c r="C418" s="142" t="s">
        <v>200</v>
      </c>
      <c r="D418" s="143"/>
      <c r="E418" s="143"/>
      <c r="F418" s="143"/>
      <c r="G418" s="144"/>
      <c r="M418" s="110"/>
      <c r="N418" s="111"/>
      <c r="O418" s="112"/>
      <c r="P418" s="33">
        <v>7</v>
      </c>
    </row>
    <row r="419" spans="1:20" x14ac:dyDescent="0.25">
      <c r="A419" s="14"/>
      <c r="B419" s="1">
        <v>8</v>
      </c>
      <c r="C419" s="142" t="s">
        <v>201</v>
      </c>
      <c r="D419" s="143"/>
      <c r="E419" s="143"/>
      <c r="F419" s="143"/>
      <c r="G419" s="144"/>
      <c r="M419" s="110"/>
      <c r="N419" s="111"/>
      <c r="O419" s="112"/>
      <c r="P419" s="33">
        <v>8</v>
      </c>
    </row>
    <row r="420" spans="1:20" x14ac:dyDescent="0.25">
      <c r="A420" s="14"/>
      <c r="B420" s="1">
        <v>9</v>
      </c>
      <c r="C420" s="142" t="s">
        <v>202</v>
      </c>
      <c r="D420" s="143"/>
      <c r="E420" s="143"/>
      <c r="F420" s="143"/>
      <c r="G420" s="144"/>
      <c r="M420" s="110"/>
      <c r="N420" s="111"/>
      <c r="O420" s="112"/>
      <c r="P420" s="33">
        <v>9</v>
      </c>
    </row>
    <row r="421" spans="1:20" x14ac:dyDescent="0.25">
      <c r="A421" s="14"/>
      <c r="B421" s="1">
        <v>10</v>
      </c>
      <c r="C421" s="142" t="s">
        <v>203</v>
      </c>
      <c r="D421" s="143"/>
      <c r="E421" s="143"/>
      <c r="F421" s="143"/>
      <c r="G421" s="144"/>
      <c r="M421" s="110"/>
      <c r="N421" s="111"/>
      <c r="O421" s="112"/>
      <c r="P421" s="33">
        <v>10</v>
      </c>
    </row>
    <row r="422" spans="1:20" x14ac:dyDescent="0.25">
      <c r="A422" s="14"/>
      <c r="B422" s="1">
        <v>11</v>
      </c>
      <c r="C422" s="145"/>
      <c r="D422" s="146"/>
      <c r="E422" s="146"/>
      <c r="F422" s="146"/>
      <c r="G422" s="147"/>
      <c r="M422" s="110"/>
      <c r="N422" s="111"/>
      <c r="O422" s="112"/>
      <c r="P422" s="33">
        <v>11</v>
      </c>
    </row>
    <row r="423" spans="1:20" x14ac:dyDescent="0.25">
      <c r="A423" s="14"/>
      <c r="B423" s="1">
        <v>12</v>
      </c>
      <c r="C423" s="145"/>
      <c r="D423" s="146"/>
      <c r="E423" s="146"/>
      <c r="F423" s="146"/>
      <c r="G423" s="147"/>
      <c r="M423" s="110"/>
      <c r="N423" s="111"/>
      <c r="O423" s="112"/>
      <c r="P423" s="33">
        <v>12</v>
      </c>
    </row>
    <row r="424" spans="1:20" x14ac:dyDescent="0.25">
      <c r="A424" s="14"/>
      <c r="B424" s="1">
        <v>13</v>
      </c>
      <c r="C424" s="145"/>
      <c r="D424" s="146"/>
      <c r="E424" s="146"/>
      <c r="F424" s="146"/>
      <c r="G424" s="147"/>
      <c r="M424" s="110"/>
      <c r="N424" s="111"/>
      <c r="O424" s="112"/>
      <c r="P424" s="33">
        <v>13</v>
      </c>
    </row>
    <row r="425" spans="1:20" x14ac:dyDescent="0.25">
      <c r="A425" s="14"/>
      <c r="B425" s="1">
        <v>14</v>
      </c>
      <c r="C425" s="145"/>
      <c r="D425" s="146"/>
      <c r="E425" s="146"/>
      <c r="F425" s="146"/>
      <c r="G425" s="147"/>
      <c r="M425" s="110"/>
      <c r="N425" s="111"/>
      <c r="O425" s="112"/>
      <c r="P425" s="33">
        <v>14</v>
      </c>
    </row>
    <row r="426" spans="1:20" x14ac:dyDescent="0.25">
      <c r="A426" s="14"/>
      <c r="B426" s="1">
        <v>15</v>
      </c>
      <c r="C426" s="145"/>
      <c r="D426" s="146"/>
      <c r="E426" s="146"/>
      <c r="F426" s="146"/>
      <c r="G426" s="147"/>
      <c r="M426" s="110"/>
      <c r="N426" s="111"/>
      <c r="O426" s="112"/>
      <c r="P426" s="33">
        <v>15</v>
      </c>
    </row>
    <row r="427" spans="1:20" x14ac:dyDescent="0.25">
      <c r="A427" s="14"/>
    </row>
    <row r="428" spans="1:20" ht="19.5" thickBot="1" x14ac:dyDescent="0.35">
      <c r="A428" s="14"/>
      <c r="B428" s="19"/>
      <c r="C428" s="19"/>
      <c r="D428" s="19"/>
      <c r="I428" s="101" t="s">
        <v>129</v>
      </c>
      <c r="J428" s="101"/>
      <c r="K428" s="101"/>
      <c r="L428" s="101"/>
      <c r="M428" s="102">
        <f>SUM(M412:O426)</f>
        <v>0</v>
      </c>
      <c r="N428" s="102"/>
      <c r="O428" s="102"/>
    </row>
    <row r="429" spans="1:20" ht="16.5" thickTop="1" x14ac:dyDescent="0.25">
      <c r="A429" s="14"/>
    </row>
    <row r="430" spans="1:20" ht="9.9499999999999993" customHeight="1" x14ac:dyDescent="0.25">
      <c r="A430" s="5"/>
      <c r="B430" s="5"/>
      <c r="C430" s="5"/>
      <c r="D430" s="5"/>
      <c r="E430" s="5"/>
      <c r="F430" s="5"/>
      <c r="G430" s="5"/>
      <c r="H430" s="5"/>
      <c r="I430" s="5"/>
      <c r="J430" s="5"/>
      <c r="K430" s="5"/>
      <c r="L430" s="5"/>
      <c r="M430" s="5"/>
      <c r="N430" s="5"/>
      <c r="O430" s="5"/>
      <c r="P430" s="5"/>
      <c r="Q430" s="5"/>
      <c r="R430" s="5"/>
      <c r="S430" s="5"/>
      <c r="T430" s="5"/>
    </row>
    <row r="432" spans="1:20" ht="20.25" x14ac:dyDescent="0.3">
      <c r="A432" s="14"/>
      <c r="B432" s="2" t="s">
        <v>434</v>
      </c>
    </row>
    <row r="433" spans="1:20" x14ac:dyDescent="0.25">
      <c r="A433" s="14"/>
      <c r="B433" s="8" t="s">
        <v>436</v>
      </c>
      <c r="M433" s="127" t="s">
        <v>108</v>
      </c>
      <c r="N433" s="128"/>
      <c r="O433" s="129"/>
    </row>
    <row r="434" spans="1:20" x14ac:dyDescent="0.25">
      <c r="A434" s="14"/>
      <c r="M434" s="130"/>
      <c r="N434" s="131"/>
      <c r="O434" s="132"/>
    </row>
    <row r="435" spans="1:20" x14ac:dyDescent="0.25">
      <c r="A435" s="14"/>
      <c r="B435" s="1">
        <v>1</v>
      </c>
      <c r="C435" s="142" t="s">
        <v>435</v>
      </c>
      <c r="D435" s="143"/>
      <c r="E435" s="143"/>
      <c r="F435" s="143"/>
      <c r="G435" s="144"/>
      <c r="M435" s="110"/>
      <c r="N435" s="111"/>
      <c r="O435" s="112"/>
      <c r="P435" s="33">
        <v>1</v>
      </c>
    </row>
    <row r="436" spans="1:20" x14ac:dyDescent="0.25">
      <c r="A436" s="14"/>
      <c r="B436" s="1">
        <v>2</v>
      </c>
      <c r="C436" s="142" t="s">
        <v>204</v>
      </c>
      <c r="D436" s="143"/>
      <c r="E436" s="143"/>
      <c r="F436" s="143"/>
      <c r="G436" s="144"/>
      <c r="M436" s="110"/>
      <c r="N436" s="111"/>
      <c r="O436" s="112"/>
      <c r="P436" s="33">
        <v>2</v>
      </c>
    </row>
    <row r="437" spans="1:20" x14ac:dyDescent="0.25">
      <c r="A437" s="14"/>
      <c r="B437" s="1">
        <v>3</v>
      </c>
      <c r="C437" s="142" t="s">
        <v>119</v>
      </c>
      <c r="D437" s="143"/>
      <c r="E437" s="143"/>
      <c r="F437" s="143"/>
      <c r="G437" s="144"/>
      <c r="M437" s="110"/>
      <c r="N437" s="111"/>
      <c r="O437" s="112"/>
      <c r="P437" s="33">
        <v>3</v>
      </c>
    </row>
    <row r="438" spans="1:20" x14ac:dyDescent="0.25">
      <c r="A438" s="14"/>
      <c r="B438" s="1">
        <v>4</v>
      </c>
      <c r="C438" s="145"/>
      <c r="D438" s="146"/>
      <c r="E438" s="146"/>
      <c r="F438" s="146"/>
      <c r="G438" s="147"/>
      <c r="M438" s="110"/>
      <c r="N438" s="111"/>
      <c r="O438" s="112"/>
      <c r="P438" s="33">
        <v>4</v>
      </c>
    </row>
    <row r="439" spans="1:20" x14ac:dyDescent="0.25">
      <c r="A439" s="14"/>
      <c r="B439" s="1">
        <v>5</v>
      </c>
      <c r="C439" s="145"/>
      <c r="D439" s="146"/>
      <c r="E439" s="146"/>
      <c r="F439" s="146"/>
      <c r="G439" s="147"/>
      <c r="M439" s="110"/>
      <c r="N439" s="111"/>
      <c r="O439" s="112"/>
      <c r="P439" s="33">
        <v>5</v>
      </c>
    </row>
    <row r="440" spans="1:20" x14ac:dyDescent="0.25">
      <c r="A440" s="14"/>
      <c r="B440" s="1">
        <v>6</v>
      </c>
      <c r="C440" s="145"/>
      <c r="D440" s="146"/>
      <c r="E440" s="146"/>
      <c r="F440" s="146"/>
      <c r="G440" s="147"/>
      <c r="M440" s="110"/>
      <c r="N440" s="111"/>
      <c r="O440" s="112"/>
      <c r="P440" s="33">
        <v>6</v>
      </c>
    </row>
    <row r="441" spans="1:20" x14ac:dyDescent="0.25">
      <c r="A441" s="14"/>
      <c r="B441" s="1">
        <v>7</v>
      </c>
      <c r="C441" s="145"/>
      <c r="D441" s="146"/>
      <c r="E441" s="146"/>
      <c r="F441" s="146"/>
      <c r="G441" s="147"/>
      <c r="M441" s="110"/>
      <c r="N441" s="111"/>
      <c r="O441" s="112"/>
      <c r="P441" s="33">
        <v>7</v>
      </c>
    </row>
    <row r="442" spans="1:20" x14ac:dyDescent="0.25">
      <c r="A442" s="14"/>
      <c r="B442" s="1">
        <v>8</v>
      </c>
      <c r="C442" s="145"/>
      <c r="D442" s="146"/>
      <c r="E442" s="146"/>
      <c r="F442" s="146"/>
      <c r="G442" s="147"/>
      <c r="M442" s="110"/>
      <c r="N442" s="111"/>
      <c r="O442" s="112"/>
      <c r="P442" s="33">
        <v>8</v>
      </c>
    </row>
    <row r="443" spans="1:20" x14ac:dyDescent="0.25">
      <c r="A443" s="14"/>
      <c r="B443" s="1">
        <v>9</v>
      </c>
      <c r="C443" s="145"/>
      <c r="D443" s="146"/>
      <c r="E443" s="146"/>
      <c r="F443" s="146"/>
      <c r="G443" s="147"/>
      <c r="M443" s="110"/>
      <c r="N443" s="111"/>
      <c r="O443" s="112"/>
      <c r="P443" s="33">
        <v>9</v>
      </c>
    </row>
    <row r="444" spans="1:20" x14ac:dyDescent="0.25">
      <c r="A444" s="14"/>
      <c r="B444" s="1">
        <v>10</v>
      </c>
      <c r="C444" s="145"/>
      <c r="D444" s="146"/>
      <c r="E444" s="146"/>
      <c r="F444" s="146"/>
      <c r="G444" s="147"/>
      <c r="M444" s="110"/>
      <c r="N444" s="111"/>
      <c r="O444" s="112"/>
      <c r="P444" s="33">
        <v>10</v>
      </c>
    </row>
    <row r="445" spans="1:20" x14ac:dyDescent="0.25">
      <c r="A445" s="14"/>
    </row>
    <row r="446" spans="1:20" ht="19.5" thickBot="1" x14ac:dyDescent="0.35">
      <c r="A446" s="14"/>
      <c r="B446" s="19"/>
      <c r="C446" s="19"/>
      <c r="D446" s="19"/>
      <c r="I446" s="101" t="s">
        <v>129</v>
      </c>
      <c r="J446" s="101"/>
      <c r="K446" s="101"/>
      <c r="L446" s="101"/>
      <c r="M446" s="102">
        <f>SUM(M435:O444)</f>
        <v>0</v>
      </c>
      <c r="N446" s="102"/>
      <c r="O446" s="102"/>
    </row>
    <row r="447" spans="1:20" ht="16.5" thickTop="1" x14ac:dyDescent="0.25">
      <c r="A447" s="14"/>
    </row>
    <row r="448" spans="1:20" ht="9.9499999999999993" customHeight="1" x14ac:dyDescent="0.25">
      <c r="A448" s="5"/>
      <c r="B448" s="5"/>
      <c r="C448" s="5"/>
      <c r="D448" s="5"/>
      <c r="E448" s="5"/>
      <c r="F448" s="5"/>
      <c r="G448" s="5"/>
      <c r="H448" s="5"/>
      <c r="I448" s="5"/>
      <c r="J448" s="5"/>
      <c r="K448" s="5"/>
      <c r="L448" s="5"/>
      <c r="M448" s="5"/>
      <c r="N448" s="5"/>
      <c r="O448" s="5"/>
      <c r="P448" s="5"/>
      <c r="Q448" s="5"/>
      <c r="R448" s="5"/>
      <c r="S448" s="5"/>
      <c r="T448" s="5"/>
    </row>
    <row r="450" spans="1:16" ht="20.25" x14ac:dyDescent="0.3">
      <c r="A450" s="14"/>
      <c r="B450" s="2" t="s">
        <v>205</v>
      </c>
    </row>
    <row r="451" spans="1:16" x14ac:dyDescent="0.25">
      <c r="A451" s="14"/>
      <c r="B451" s="76" t="s">
        <v>453</v>
      </c>
      <c r="M451" s="127" t="s">
        <v>108</v>
      </c>
      <c r="N451" s="128"/>
      <c r="O451" s="129"/>
    </row>
    <row r="452" spans="1:16" x14ac:dyDescent="0.25">
      <c r="A452" s="14"/>
      <c r="B452" s="76" t="s">
        <v>454</v>
      </c>
      <c r="M452" s="148"/>
      <c r="N452" s="149"/>
      <c r="O452" s="150"/>
    </row>
    <row r="453" spans="1:16" x14ac:dyDescent="0.25">
      <c r="A453" s="14"/>
      <c r="M453" s="130"/>
      <c r="N453" s="131"/>
      <c r="O453" s="132"/>
    </row>
    <row r="454" spans="1:16" x14ac:dyDescent="0.25">
      <c r="A454" s="14"/>
      <c r="B454" s="3">
        <v>1</v>
      </c>
      <c r="C454" s="142" t="s">
        <v>206</v>
      </c>
      <c r="D454" s="143"/>
      <c r="E454" s="143"/>
      <c r="F454" s="143"/>
      <c r="G454" s="144"/>
      <c r="M454" s="110"/>
      <c r="N454" s="111"/>
      <c r="O454" s="112"/>
      <c r="P454" s="33">
        <v>1</v>
      </c>
    </row>
    <row r="455" spans="1:16" x14ac:dyDescent="0.25">
      <c r="A455" s="14"/>
      <c r="B455" s="3">
        <v>2</v>
      </c>
      <c r="C455" s="142" t="s">
        <v>487</v>
      </c>
      <c r="D455" s="143"/>
      <c r="E455" s="143"/>
      <c r="F455" s="143"/>
      <c r="G455" s="144"/>
      <c r="M455" s="110"/>
      <c r="N455" s="111"/>
      <c r="O455" s="112"/>
      <c r="P455" s="33">
        <v>2</v>
      </c>
    </row>
    <row r="456" spans="1:16" x14ac:dyDescent="0.25">
      <c r="A456" s="14"/>
      <c r="B456" s="3">
        <v>3</v>
      </c>
      <c r="C456" s="142" t="s">
        <v>488</v>
      </c>
      <c r="D456" s="143"/>
      <c r="E456" s="143"/>
      <c r="F456" s="143"/>
      <c r="G456" s="144"/>
      <c r="M456" s="110"/>
      <c r="N456" s="111"/>
      <c r="O456" s="112"/>
      <c r="P456" s="33">
        <v>3</v>
      </c>
    </row>
    <row r="457" spans="1:16" x14ac:dyDescent="0.25">
      <c r="A457" s="14"/>
      <c r="B457" s="3">
        <v>4</v>
      </c>
      <c r="C457" s="142" t="s">
        <v>207</v>
      </c>
      <c r="D457" s="143"/>
      <c r="E457" s="143"/>
      <c r="F457" s="143"/>
      <c r="G457" s="144"/>
      <c r="M457" s="110"/>
      <c r="N457" s="111"/>
      <c r="O457" s="112"/>
      <c r="P457" s="33">
        <v>4</v>
      </c>
    </row>
    <row r="458" spans="1:16" x14ac:dyDescent="0.25">
      <c r="A458" s="14"/>
      <c r="B458" s="3">
        <v>5</v>
      </c>
      <c r="C458" s="142" t="s">
        <v>489</v>
      </c>
      <c r="D458" s="143"/>
      <c r="E458" s="143"/>
      <c r="F458" s="143"/>
      <c r="G458" s="144"/>
      <c r="M458" s="110"/>
      <c r="N458" s="111"/>
      <c r="O458" s="112"/>
      <c r="P458" s="33">
        <v>5</v>
      </c>
    </row>
    <row r="459" spans="1:16" x14ac:dyDescent="0.25">
      <c r="A459" s="14"/>
      <c r="B459" s="3">
        <v>6</v>
      </c>
      <c r="C459" s="142" t="s">
        <v>208</v>
      </c>
      <c r="D459" s="143"/>
      <c r="E459" s="143"/>
      <c r="F459" s="143"/>
      <c r="G459" s="144"/>
      <c r="M459" s="110"/>
      <c r="N459" s="111"/>
      <c r="O459" s="112"/>
      <c r="P459" s="33">
        <v>6</v>
      </c>
    </row>
    <row r="460" spans="1:16" x14ac:dyDescent="0.25">
      <c r="A460" s="14"/>
      <c r="B460" s="3">
        <v>7</v>
      </c>
      <c r="C460" s="142" t="s">
        <v>125</v>
      </c>
      <c r="D460" s="143"/>
      <c r="E460" s="143"/>
      <c r="F460" s="143"/>
      <c r="G460" s="144"/>
      <c r="M460" s="110"/>
      <c r="N460" s="111"/>
      <c r="O460" s="112"/>
      <c r="P460" s="33">
        <v>7</v>
      </c>
    </row>
    <row r="461" spans="1:16" x14ac:dyDescent="0.25">
      <c r="A461" s="14"/>
      <c r="B461" s="3">
        <v>8</v>
      </c>
      <c r="C461" s="142" t="s">
        <v>209</v>
      </c>
      <c r="D461" s="143"/>
      <c r="E461" s="143"/>
      <c r="F461" s="143"/>
      <c r="G461" s="144"/>
      <c r="M461" s="110"/>
      <c r="N461" s="111"/>
      <c r="O461" s="112"/>
      <c r="P461" s="33">
        <v>8</v>
      </c>
    </row>
    <row r="462" spans="1:16" x14ac:dyDescent="0.25">
      <c r="A462" s="14"/>
      <c r="B462" s="3">
        <v>9</v>
      </c>
      <c r="C462" s="142" t="s">
        <v>210</v>
      </c>
      <c r="D462" s="143"/>
      <c r="E462" s="143"/>
      <c r="F462" s="143"/>
      <c r="G462" s="144"/>
      <c r="M462" s="110"/>
      <c r="N462" s="111"/>
      <c r="O462" s="112"/>
      <c r="P462" s="33">
        <v>9</v>
      </c>
    </row>
    <row r="463" spans="1:16" x14ac:dyDescent="0.25">
      <c r="A463" s="14"/>
      <c r="B463" s="3">
        <v>10</v>
      </c>
      <c r="C463" s="142" t="s">
        <v>211</v>
      </c>
      <c r="D463" s="143"/>
      <c r="E463" s="143"/>
      <c r="F463" s="143"/>
      <c r="G463" s="144"/>
      <c r="M463" s="110"/>
      <c r="N463" s="111"/>
      <c r="O463" s="112"/>
      <c r="P463" s="33">
        <v>10</v>
      </c>
    </row>
    <row r="464" spans="1:16" x14ac:dyDescent="0.25">
      <c r="A464" s="14"/>
      <c r="B464" s="3">
        <v>11</v>
      </c>
      <c r="C464" s="145"/>
      <c r="D464" s="146"/>
      <c r="E464" s="146"/>
      <c r="F464" s="146"/>
      <c r="G464" s="147"/>
      <c r="M464" s="110"/>
      <c r="N464" s="111"/>
      <c r="O464" s="112"/>
      <c r="P464" s="33">
        <v>11</v>
      </c>
    </row>
    <row r="465" spans="1:16" x14ac:dyDescent="0.25">
      <c r="A465" s="14"/>
      <c r="B465" s="3">
        <v>12</v>
      </c>
      <c r="C465" s="145"/>
      <c r="D465" s="146"/>
      <c r="E465" s="146"/>
      <c r="F465" s="146"/>
      <c r="G465" s="147"/>
      <c r="M465" s="110"/>
      <c r="N465" s="111"/>
      <c r="O465" s="112"/>
      <c r="P465" s="33">
        <v>12</v>
      </c>
    </row>
    <row r="466" spans="1:16" x14ac:dyDescent="0.25">
      <c r="A466" s="14"/>
      <c r="B466" s="3">
        <v>13</v>
      </c>
      <c r="C466" s="145"/>
      <c r="D466" s="146"/>
      <c r="E466" s="146"/>
      <c r="F466" s="146"/>
      <c r="G466" s="147"/>
      <c r="M466" s="110"/>
      <c r="N466" s="111"/>
      <c r="O466" s="112"/>
      <c r="P466" s="33">
        <v>13</v>
      </c>
    </row>
    <row r="467" spans="1:16" x14ac:dyDescent="0.25">
      <c r="A467" s="14"/>
      <c r="B467" s="3">
        <v>14</v>
      </c>
      <c r="C467" s="145"/>
      <c r="D467" s="146"/>
      <c r="E467" s="146"/>
      <c r="F467" s="146"/>
      <c r="G467" s="147"/>
      <c r="M467" s="110"/>
      <c r="N467" s="111"/>
      <c r="O467" s="112"/>
      <c r="P467" s="33">
        <v>14</v>
      </c>
    </row>
    <row r="468" spans="1:16" x14ac:dyDescent="0.25">
      <c r="A468" s="14"/>
      <c r="B468" s="3">
        <v>15</v>
      </c>
      <c r="C468" s="145"/>
      <c r="D468" s="146"/>
      <c r="E468" s="146"/>
      <c r="F468" s="146"/>
      <c r="G468" s="147"/>
      <c r="M468" s="123"/>
      <c r="N468" s="124"/>
      <c r="O468" s="125"/>
      <c r="P468" s="33">
        <v>15</v>
      </c>
    </row>
    <row r="469" spans="1:16" ht="19.5" thickBot="1" x14ac:dyDescent="0.35">
      <c r="A469" s="14"/>
      <c r="I469" s="101" t="s">
        <v>212</v>
      </c>
      <c r="J469" s="101"/>
      <c r="K469" s="101"/>
      <c r="L469" s="101"/>
      <c r="M469" s="102">
        <f>SUM(M454:O468)</f>
        <v>0</v>
      </c>
      <c r="N469" s="102"/>
      <c r="O469" s="102"/>
    </row>
    <row r="470" spans="1:16" ht="16.5" thickTop="1" x14ac:dyDescent="0.25">
      <c r="A470" s="14"/>
      <c r="B470" s="19"/>
      <c r="C470" s="19"/>
      <c r="D470" s="19"/>
    </row>
    <row r="471" spans="1:16" x14ac:dyDescent="0.25">
      <c r="A471" s="14"/>
    </row>
    <row r="472" spans="1:16" x14ac:dyDescent="0.25">
      <c r="A472" s="14"/>
    </row>
    <row r="473" spans="1:16" x14ac:dyDescent="0.25">
      <c r="A473" s="14"/>
      <c r="F473" s="8"/>
      <c r="G473" s="8"/>
      <c r="H473" s="8"/>
    </row>
    <row r="474" spans="1:16" ht="20.25" x14ac:dyDescent="0.3">
      <c r="A474" s="14"/>
      <c r="B474" s="2"/>
      <c r="C474" s="8" t="s">
        <v>214</v>
      </c>
      <c r="M474" s="127" t="s">
        <v>108</v>
      </c>
      <c r="N474" s="128"/>
      <c r="O474" s="129"/>
    </row>
    <row r="475" spans="1:16" x14ac:dyDescent="0.25">
      <c r="A475" s="14"/>
      <c r="M475" s="130"/>
      <c r="N475" s="131"/>
      <c r="O475" s="132"/>
    </row>
    <row r="476" spans="1:16" x14ac:dyDescent="0.25">
      <c r="A476" s="14"/>
      <c r="B476" s="1">
        <v>1</v>
      </c>
      <c r="C476" s="142" t="s">
        <v>215</v>
      </c>
      <c r="D476" s="143"/>
      <c r="E476" s="143"/>
      <c r="F476" s="143"/>
      <c r="G476" s="144"/>
      <c r="M476" s="110"/>
      <c r="N476" s="111"/>
      <c r="O476" s="112"/>
      <c r="P476" s="33">
        <v>1</v>
      </c>
    </row>
    <row r="477" spans="1:16" x14ac:dyDescent="0.25">
      <c r="A477" s="14"/>
      <c r="B477" s="1">
        <v>2</v>
      </c>
      <c r="C477" s="142" t="s">
        <v>216</v>
      </c>
      <c r="D477" s="143"/>
      <c r="E477" s="143"/>
      <c r="F477" s="143"/>
      <c r="G477" s="144"/>
      <c r="M477" s="110"/>
      <c r="N477" s="111"/>
      <c r="O477" s="112"/>
      <c r="P477" s="33">
        <v>2</v>
      </c>
    </row>
    <row r="478" spans="1:16" x14ac:dyDescent="0.25">
      <c r="A478" s="14"/>
      <c r="B478" s="1">
        <v>3</v>
      </c>
      <c r="C478" s="142" t="s">
        <v>217</v>
      </c>
      <c r="D478" s="143"/>
      <c r="E478" s="143"/>
      <c r="F478" s="143"/>
      <c r="G478" s="144"/>
      <c r="M478" s="110"/>
      <c r="N478" s="111"/>
      <c r="O478" s="112"/>
      <c r="P478" s="33">
        <v>3</v>
      </c>
    </row>
    <row r="479" spans="1:16" x14ac:dyDescent="0.25">
      <c r="A479" s="14"/>
      <c r="B479" s="1">
        <v>4</v>
      </c>
      <c r="C479" s="142" t="s">
        <v>218</v>
      </c>
      <c r="D479" s="143"/>
      <c r="E479" s="143"/>
      <c r="F479" s="143"/>
      <c r="G479" s="144"/>
      <c r="M479" s="110"/>
      <c r="N479" s="111"/>
      <c r="O479" s="112"/>
      <c r="P479" s="33">
        <v>4</v>
      </c>
    </row>
    <row r="480" spans="1:16" x14ac:dyDescent="0.25">
      <c r="A480" s="14"/>
      <c r="B480" s="1">
        <v>5</v>
      </c>
      <c r="C480" s="142" t="s">
        <v>219</v>
      </c>
      <c r="D480" s="143"/>
      <c r="E480" s="143"/>
      <c r="F480" s="143"/>
      <c r="G480" s="144"/>
      <c r="M480" s="110"/>
      <c r="N480" s="111"/>
      <c r="O480" s="112"/>
      <c r="P480" s="33">
        <v>5</v>
      </c>
    </row>
    <row r="481" spans="1:20" x14ac:dyDescent="0.25">
      <c r="B481" s="1">
        <v>6</v>
      </c>
      <c r="C481" s="142" t="s">
        <v>220</v>
      </c>
      <c r="D481" s="143"/>
      <c r="E481" s="143"/>
      <c r="F481" s="143"/>
      <c r="G481" s="144"/>
      <c r="M481" s="110"/>
      <c r="N481" s="111"/>
      <c r="O481" s="112"/>
      <c r="P481" s="33">
        <v>6</v>
      </c>
    </row>
    <row r="482" spans="1:20" x14ac:dyDescent="0.25">
      <c r="B482" s="1">
        <v>7</v>
      </c>
      <c r="C482" s="145"/>
      <c r="D482" s="146"/>
      <c r="E482" s="146"/>
      <c r="F482" s="146"/>
      <c r="G482" s="147"/>
      <c r="M482" s="110"/>
      <c r="N482" s="111"/>
      <c r="O482" s="112"/>
      <c r="P482" s="33">
        <v>7</v>
      </c>
    </row>
    <row r="483" spans="1:20" x14ac:dyDescent="0.25">
      <c r="B483" s="1">
        <v>8</v>
      </c>
      <c r="C483" s="145"/>
      <c r="D483" s="146"/>
      <c r="E483" s="146"/>
      <c r="F483" s="146"/>
      <c r="G483" s="147"/>
      <c r="M483" s="110"/>
      <c r="N483" s="111"/>
      <c r="O483" s="112"/>
      <c r="P483" s="33">
        <v>8</v>
      </c>
    </row>
    <row r="484" spans="1:20" x14ac:dyDescent="0.25">
      <c r="B484" s="1">
        <v>9</v>
      </c>
      <c r="C484" s="145"/>
      <c r="D484" s="146"/>
      <c r="E484" s="146"/>
      <c r="F484" s="146"/>
      <c r="G484" s="147"/>
      <c r="M484" s="110"/>
      <c r="N484" s="111"/>
      <c r="O484" s="112"/>
      <c r="P484" s="33">
        <v>9</v>
      </c>
    </row>
    <row r="485" spans="1:20" x14ac:dyDescent="0.25">
      <c r="B485" s="1">
        <v>10</v>
      </c>
      <c r="C485" s="145"/>
      <c r="D485" s="146"/>
      <c r="E485" s="146"/>
      <c r="F485" s="146"/>
      <c r="G485" s="147"/>
      <c r="M485" s="123"/>
      <c r="N485" s="124"/>
      <c r="O485" s="125"/>
      <c r="P485" s="33">
        <v>10</v>
      </c>
    </row>
    <row r="486" spans="1:20" ht="19.5" thickBot="1" x14ac:dyDescent="0.35">
      <c r="I486" s="101" t="s">
        <v>213</v>
      </c>
      <c r="J486" s="101"/>
      <c r="K486" s="101"/>
      <c r="L486" s="101"/>
      <c r="M486" s="102">
        <f>SUM(M476:O485)</f>
        <v>0</v>
      </c>
      <c r="N486" s="102"/>
      <c r="O486" s="102"/>
    </row>
    <row r="487" spans="1:20" ht="16.5" thickTop="1" x14ac:dyDescent="0.25">
      <c r="B487" s="19"/>
      <c r="C487" s="19"/>
      <c r="D487" s="19"/>
    </row>
    <row r="489" spans="1:20" ht="19.5" thickBot="1" x14ac:dyDescent="0.35">
      <c r="I489" s="101" t="s">
        <v>129</v>
      </c>
      <c r="J489" s="101"/>
      <c r="K489" s="101"/>
      <c r="L489" s="101"/>
      <c r="M489" s="102">
        <f>M469-M486</f>
        <v>0</v>
      </c>
      <c r="N489" s="102"/>
      <c r="O489" s="102"/>
    </row>
    <row r="490" spans="1:20" ht="16.5" thickTop="1" x14ac:dyDescent="0.25"/>
    <row r="491" spans="1:20" ht="9.9499999999999993" customHeight="1" x14ac:dyDescent="0.25">
      <c r="A491" s="5"/>
      <c r="B491" s="5"/>
      <c r="C491" s="5"/>
      <c r="D491" s="5"/>
      <c r="E491" s="5"/>
      <c r="F491" s="5"/>
      <c r="G491" s="5"/>
      <c r="H491" s="5"/>
      <c r="I491" s="5"/>
      <c r="J491" s="5"/>
      <c r="K491" s="5"/>
      <c r="L491" s="5"/>
      <c r="M491" s="5"/>
      <c r="N491" s="5"/>
      <c r="O491" s="5"/>
      <c r="P491" s="5"/>
      <c r="Q491" s="5"/>
      <c r="R491" s="5"/>
      <c r="S491" s="5"/>
      <c r="T491" s="5"/>
    </row>
    <row r="493" spans="1:20" ht="20.25" x14ac:dyDescent="0.3">
      <c r="A493" s="14"/>
      <c r="B493" s="2" t="s">
        <v>221</v>
      </c>
    </row>
    <row r="494" spans="1:20" x14ac:dyDescent="0.25">
      <c r="A494" s="14"/>
      <c r="B494" s="76" t="s">
        <v>455</v>
      </c>
    </row>
    <row r="495" spans="1:20" ht="16.5" thickBot="1" x14ac:dyDescent="0.3">
      <c r="A495" s="14"/>
      <c r="B495" s="76"/>
    </row>
    <row r="496" spans="1:20" ht="19.5" thickBot="1" x14ac:dyDescent="0.35">
      <c r="A496" s="14"/>
      <c r="F496" s="117" t="s">
        <v>229</v>
      </c>
      <c r="G496" s="118"/>
      <c r="H496" s="119"/>
      <c r="J496" s="117" t="s">
        <v>230</v>
      </c>
      <c r="K496" s="118"/>
      <c r="L496" s="119"/>
    </row>
    <row r="497" spans="1:20" ht="15.75" customHeight="1" x14ac:dyDescent="0.25">
      <c r="A497" s="14"/>
      <c r="F497" s="138" t="s">
        <v>226</v>
      </c>
      <c r="G497" s="138" t="s">
        <v>227</v>
      </c>
      <c r="H497" s="138" t="s">
        <v>228</v>
      </c>
      <c r="J497" s="138" t="s">
        <v>226</v>
      </c>
      <c r="K497" s="138" t="s">
        <v>227</v>
      </c>
      <c r="L497" s="138" t="s">
        <v>228</v>
      </c>
      <c r="N497" s="127" t="s">
        <v>108</v>
      </c>
      <c r="O497" s="129"/>
    </row>
    <row r="498" spans="1:20" ht="16.5" thickBot="1" x14ac:dyDescent="0.3">
      <c r="A498" s="14"/>
      <c r="F498" s="140"/>
      <c r="G498" s="140"/>
      <c r="H498" s="139"/>
      <c r="J498" s="141"/>
      <c r="K498" s="140"/>
      <c r="L498" s="139"/>
      <c r="N498" s="130"/>
      <c r="O498" s="132"/>
    </row>
    <row r="499" spans="1:20" x14ac:dyDescent="0.25">
      <c r="A499" s="14"/>
      <c r="B499" s="3">
        <v>1</v>
      </c>
      <c r="C499" s="133" t="s">
        <v>222</v>
      </c>
      <c r="D499" s="134"/>
      <c r="E499" s="135"/>
      <c r="F499" s="40"/>
      <c r="G499" s="25"/>
      <c r="H499" s="59">
        <f>G499*F499</f>
        <v>0</v>
      </c>
      <c r="J499" s="41"/>
      <c r="K499" s="27"/>
      <c r="L499" s="59">
        <f>K499*J499</f>
        <v>0</v>
      </c>
      <c r="N499" s="136">
        <f>L499+H499</f>
        <v>0</v>
      </c>
      <c r="O499" s="137"/>
    </row>
    <row r="500" spans="1:20" x14ac:dyDescent="0.25">
      <c r="A500" s="14"/>
      <c r="B500" s="3">
        <v>2</v>
      </c>
      <c r="C500" s="133" t="s">
        <v>223</v>
      </c>
      <c r="D500" s="134"/>
      <c r="E500" s="135"/>
      <c r="F500" s="40"/>
      <c r="G500" s="25"/>
      <c r="H500" s="59">
        <f t="shared" ref="H500:H502" si="12">G500*F500</f>
        <v>0</v>
      </c>
      <c r="J500" s="42"/>
      <c r="K500" s="27"/>
      <c r="L500" s="59">
        <f t="shared" ref="L500:L502" si="13">K500*J500</f>
        <v>0</v>
      </c>
      <c r="N500" s="136">
        <f t="shared" ref="N500:N502" si="14">L500+H500</f>
        <v>0</v>
      </c>
      <c r="O500" s="137"/>
    </row>
    <row r="501" spans="1:20" x14ac:dyDescent="0.25">
      <c r="A501" s="14"/>
      <c r="B501" s="3">
        <v>3</v>
      </c>
      <c r="C501" s="133" t="s">
        <v>224</v>
      </c>
      <c r="D501" s="134"/>
      <c r="E501" s="135"/>
      <c r="F501" s="40"/>
      <c r="G501" s="25"/>
      <c r="H501" s="59">
        <f t="shared" si="12"/>
        <v>0</v>
      </c>
      <c r="J501" s="42"/>
      <c r="K501" s="27"/>
      <c r="L501" s="59">
        <f t="shared" si="13"/>
        <v>0</v>
      </c>
      <c r="N501" s="136">
        <f t="shared" si="14"/>
        <v>0</v>
      </c>
      <c r="O501" s="137"/>
    </row>
    <row r="502" spans="1:20" ht="16.5" thickBot="1" x14ac:dyDescent="0.3">
      <c r="A502" s="14"/>
      <c r="B502" s="3">
        <v>4</v>
      </c>
      <c r="C502" s="133" t="s">
        <v>225</v>
      </c>
      <c r="D502" s="134"/>
      <c r="E502" s="135"/>
      <c r="F502" s="40"/>
      <c r="G502" s="25"/>
      <c r="H502" s="59">
        <f t="shared" si="12"/>
        <v>0</v>
      </c>
      <c r="J502" s="43"/>
      <c r="K502" s="27"/>
      <c r="L502" s="59">
        <f t="shared" si="13"/>
        <v>0</v>
      </c>
      <c r="N502" s="136">
        <f t="shared" si="14"/>
        <v>0</v>
      </c>
      <c r="O502" s="137"/>
    </row>
    <row r="503" spans="1:20" x14ac:dyDescent="0.25">
      <c r="A503" s="14"/>
    </row>
    <row r="504" spans="1:20" ht="19.5" thickBot="1" x14ac:dyDescent="0.35">
      <c r="A504" s="14"/>
      <c r="I504" s="101" t="s">
        <v>129</v>
      </c>
      <c r="J504" s="101"/>
      <c r="K504" s="101"/>
      <c r="L504" s="101"/>
      <c r="N504" s="126">
        <f>SUM(N499:O502)</f>
        <v>0</v>
      </c>
      <c r="O504" s="126"/>
    </row>
    <row r="505" spans="1:20" ht="16.5" thickTop="1" x14ac:dyDescent="0.25">
      <c r="A505" s="14"/>
    </row>
    <row r="506" spans="1:20" ht="9.9499999999999993" customHeight="1" x14ac:dyDescent="0.25">
      <c r="A506" s="5"/>
      <c r="B506" s="5"/>
      <c r="C506" s="5"/>
      <c r="D506" s="5"/>
      <c r="E506" s="5"/>
      <c r="F506" s="5"/>
      <c r="G506" s="5"/>
      <c r="H506" s="5"/>
      <c r="I506" s="5"/>
      <c r="J506" s="5"/>
      <c r="K506" s="5"/>
      <c r="L506" s="5"/>
      <c r="M506" s="5"/>
      <c r="N506" s="5"/>
      <c r="O506" s="5"/>
      <c r="P506" s="5"/>
      <c r="Q506" s="5"/>
      <c r="R506" s="5"/>
      <c r="S506" s="5"/>
      <c r="T506" s="5"/>
    </row>
    <row r="508" spans="1:20" ht="20.25" x14ac:dyDescent="0.3">
      <c r="A508" s="14"/>
      <c r="B508" s="2" t="s">
        <v>231</v>
      </c>
    </row>
    <row r="509" spans="1:20" x14ac:dyDescent="0.25">
      <c r="A509" s="14"/>
      <c r="B509" s="1" t="s">
        <v>473</v>
      </c>
      <c r="M509" s="127" t="s">
        <v>108</v>
      </c>
      <c r="N509" s="128"/>
      <c r="O509" s="129"/>
    </row>
    <row r="510" spans="1:20" x14ac:dyDescent="0.25">
      <c r="A510" s="14"/>
      <c r="M510" s="130"/>
      <c r="N510" s="131"/>
      <c r="O510" s="132"/>
    </row>
    <row r="511" spans="1:20" x14ac:dyDescent="0.25">
      <c r="A511" s="14"/>
      <c r="B511" s="1">
        <v>1</v>
      </c>
      <c r="C511" s="103" t="s">
        <v>456</v>
      </c>
      <c r="D511" s="104"/>
      <c r="E511" s="104"/>
      <c r="F511" s="104"/>
      <c r="G511" s="104"/>
      <c r="H511" s="104"/>
      <c r="I511" s="105"/>
      <c r="M511" s="110"/>
      <c r="N511" s="111"/>
      <c r="O511" s="112"/>
      <c r="P511" s="33">
        <v>1</v>
      </c>
    </row>
    <row r="512" spans="1:20" x14ac:dyDescent="0.25">
      <c r="A512" s="14"/>
      <c r="B512" s="1">
        <v>2</v>
      </c>
      <c r="C512" s="103" t="s">
        <v>232</v>
      </c>
      <c r="D512" s="104"/>
      <c r="E512" s="104"/>
      <c r="F512" s="104"/>
      <c r="G512" s="104"/>
      <c r="H512" s="104"/>
      <c r="I512" s="105"/>
      <c r="M512" s="110"/>
      <c r="N512" s="111"/>
      <c r="O512" s="112"/>
      <c r="P512" s="33">
        <v>2</v>
      </c>
    </row>
    <row r="513" spans="1:20" x14ac:dyDescent="0.25">
      <c r="A513" s="14"/>
      <c r="B513" s="1">
        <v>3</v>
      </c>
      <c r="C513" s="103" t="s">
        <v>457</v>
      </c>
      <c r="D513" s="104"/>
      <c r="E513" s="104"/>
      <c r="F513" s="104"/>
      <c r="G513" s="104"/>
      <c r="H513" s="104"/>
      <c r="I513" s="105"/>
      <c r="M513" s="110"/>
      <c r="N513" s="111"/>
      <c r="O513" s="112"/>
      <c r="P513" s="33">
        <v>3</v>
      </c>
    </row>
    <row r="514" spans="1:20" x14ac:dyDescent="0.25">
      <c r="A514" s="14"/>
      <c r="B514" s="1">
        <v>4</v>
      </c>
      <c r="C514" s="120"/>
      <c r="D514" s="121"/>
      <c r="E514" s="121"/>
      <c r="F514" s="121"/>
      <c r="G514" s="121"/>
      <c r="H514" s="121"/>
      <c r="I514" s="122"/>
      <c r="M514" s="110"/>
      <c r="N514" s="111"/>
      <c r="O514" s="112"/>
      <c r="P514" s="33">
        <v>4</v>
      </c>
    </row>
    <row r="515" spans="1:20" x14ac:dyDescent="0.25">
      <c r="A515" s="14"/>
      <c r="B515" s="1">
        <v>5</v>
      </c>
      <c r="C515" s="120"/>
      <c r="D515" s="121"/>
      <c r="E515" s="121"/>
      <c r="F515" s="121"/>
      <c r="G515" s="121"/>
      <c r="H515" s="121"/>
      <c r="I515" s="122"/>
      <c r="M515" s="110"/>
      <c r="N515" s="111"/>
      <c r="O515" s="112"/>
      <c r="P515" s="33">
        <v>5</v>
      </c>
    </row>
    <row r="516" spans="1:20" x14ac:dyDescent="0.25">
      <c r="A516" s="14"/>
      <c r="B516" s="1">
        <v>6</v>
      </c>
      <c r="C516" s="120"/>
      <c r="D516" s="121"/>
      <c r="E516" s="121"/>
      <c r="F516" s="121"/>
      <c r="G516" s="121"/>
      <c r="H516" s="121"/>
      <c r="I516" s="122"/>
      <c r="M516" s="110"/>
      <c r="N516" s="111"/>
      <c r="O516" s="112"/>
      <c r="P516" s="33">
        <v>6</v>
      </c>
    </row>
    <row r="517" spans="1:20" x14ac:dyDescent="0.25">
      <c r="A517" s="14"/>
      <c r="B517" s="1">
        <v>7</v>
      </c>
      <c r="C517" s="120"/>
      <c r="D517" s="121"/>
      <c r="E517" s="121"/>
      <c r="F517" s="121"/>
      <c r="G517" s="121"/>
      <c r="H517" s="121"/>
      <c r="I517" s="122"/>
      <c r="M517" s="110"/>
      <c r="N517" s="111"/>
      <c r="O517" s="112"/>
      <c r="P517" s="33">
        <v>7</v>
      </c>
    </row>
    <row r="518" spans="1:20" x14ac:dyDescent="0.25">
      <c r="A518" s="14"/>
      <c r="B518" s="1">
        <v>8</v>
      </c>
      <c r="C518" s="120"/>
      <c r="D518" s="121"/>
      <c r="E518" s="121"/>
      <c r="F518" s="121"/>
      <c r="G518" s="121"/>
      <c r="H518" s="121"/>
      <c r="I518" s="122"/>
      <c r="M518" s="110"/>
      <c r="N518" s="111"/>
      <c r="O518" s="112"/>
      <c r="P518" s="33">
        <v>8</v>
      </c>
    </row>
    <row r="519" spans="1:20" x14ac:dyDescent="0.25">
      <c r="A519" s="14"/>
      <c r="B519" s="1">
        <v>9</v>
      </c>
      <c r="C519" s="120"/>
      <c r="D519" s="121"/>
      <c r="E519" s="121"/>
      <c r="F519" s="121"/>
      <c r="G519" s="121"/>
      <c r="H519" s="121"/>
      <c r="I519" s="122"/>
      <c r="M519" s="110"/>
      <c r="N519" s="111"/>
      <c r="O519" s="112"/>
      <c r="P519" s="33">
        <v>9</v>
      </c>
    </row>
    <row r="520" spans="1:20" x14ac:dyDescent="0.25">
      <c r="A520" s="14"/>
      <c r="B520" s="1">
        <v>10</v>
      </c>
      <c r="C520" s="120"/>
      <c r="D520" s="121"/>
      <c r="E520" s="121"/>
      <c r="F520" s="121"/>
      <c r="G520" s="121"/>
      <c r="H520" s="121"/>
      <c r="I520" s="122"/>
      <c r="M520" s="123"/>
      <c r="N520" s="124"/>
      <c r="O520" s="125"/>
      <c r="P520" s="33">
        <v>10</v>
      </c>
    </row>
    <row r="521" spans="1:20" ht="19.5" thickBot="1" x14ac:dyDescent="0.35">
      <c r="A521" s="14"/>
      <c r="I521" s="101" t="s">
        <v>213</v>
      </c>
      <c r="J521" s="101"/>
      <c r="K521" s="101"/>
      <c r="L521" s="101"/>
      <c r="M521" s="102">
        <f>SUM(M511:O520)</f>
        <v>0</v>
      </c>
      <c r="N521" s="102"/>
      <c r="O521" s="102"/>
    </row>
    <row r="522" spans="1:20" ht="16.5" thickTop="1" x14ac:dyDescent="0.25">
      <c r="A522" s="14"/>
    </row>
    <row r="523" spans="1:20" ht="9.9499999999999993" customHeight="1" x14ac:dyDescent="0.25">
      <c r="A523" s="5"/>
      <c r="B523" s="5"/>
      <c r="C523" s="5"/>
      <c r="D523" s="5"/>
      <c r="E523" s="5"/>
      <c r="F523" s="5"/>
      <c r="G523" s="5"/>
      <c r="H523" s="5"/>
      <c r="I523" s="5"/>
      <c r="J523" s="5"/>
      <c r="K523" s="5"/>
      <c r="L523" s="5"/>
      <c r="M523" s="5"/>
      <c r="N523" s="5"/>
      <c r="O523" s="5"/>
      <c r="P523" s="5"/>
      <c r="Q523" s="5"/>
      <c r="R523" s="5"/>
      <c r="S523" s="5"/>
      <c r="T523" s="5"/>
    </row>
    <row r="524" spans="1:20" s="28" customFormat="1" x14ac:dyDescent="0.25"/>
    <row r="525" spans="1:20" s="28" customFormat="1" ht="20.25" x14ac:dyDescent="0.3">
      <c r="A525" s="39"/>
      <c r="B525" s="29" t="s">
        <v>233</v>
      </c>
    </row>
    <row r="526" spans="1:20" s="28" customFormat="1" x14ac:dyDescent="0.25">
      <c r="A526" s="39"/>
      <c r="B526" s="72" t="s">
        <v>234</v>
      </c>
    </row>
    <row r="527" spans="1:20" s="28" customFormat="1" x14ac:dyDescent="0.25">
      <c r="A527" s="39"/>
      <c r="B527" s="32" t="s">
        <v>250</v>
      </c>
    </row>
    <row r="528" spans="1:20" s="28" customFormat="1" ht="20.25" x14ac:dyDescent="0.3">
      <c r="A528" s="39"/>
      <c r="B528" s="29"/>
      <c r="C528" s="30"/>
      <c r="D528" s="30"/>
      <c r="E528" s="30"/>
      <c r="F528" s="30"/>
      <c r="G528" s="30"/>
      <c r="H528" s="30"/>
      <c r="I528" s="30"/>
      <c r="J528" s="30"/>
      <c r="K528" s="30"/>
      <c r="L528" s="30"/>
      <c r="M528" s="86" t="s">
        <v>108</v>
      </c>
      <c r="N528" s="87"/>
      <c r="O528" s="88"/>
    </row>
    <row r="529" spans="1:16" s="28" customFormat="1" x14ac:dyDescent="0.25">
      <c r="A529" s="39"/>
      <c r="B529" s="30"/>
      <c r="C529" s="95" t="s">
        <v>245</v>
      </c>
      <c r="D529" s="95"/>
      <c r="E529" s="95"/>
      <c r="F529" s="95"/>
      <c r="G529" s="95"/>
      <c r="H529" s="95"/>
      <c r="I529" s="95"/>
      <c r="J529" s="30"/>
      <c r="K529" s="30"/>
      <c r="L529" s="30"/>
      <c r="M529" s="89"/>
      <c r="N529" s="90"/>
      <c r="O529" s="91"/>
    </row>
    <row r="530" spans="1:16" s="28" customFormat="1" x14ac:dyDescent="0.25">
      <c r="A530" s="39"/>
      <c r="B530" s="30">
        <v>1</v>
      </c>
      <c r="C530" s="92" t="s">
        <v>147</v>
      </c>
      <c r="D530" s="93"/>
      <c r="E530" s="93"/>
      <c r="F530" s="93"/>
      <c r="G530" s="93"/>
      <c r="H530" s="93"/>
      <c r="I530" s="94"/>
      <c r="J530" s="30"/>
      <c r="K530" s="30"/>
      <c r="L530" s="30"/>
      <c r="M530" s="83">
        <f>Zakaat_Gold</f>
        <v>0</v>
      </c>
      <c r="N530" s="84"/>
      <c r="O530" s="85"/>
      <c r="P530" s="34">
        <v>1</v>
      </c>
    </row>
    <row r="531" spans="1:16" s="28" customFormat="1" x14ac:dyDescent="0.25">
      <c r="A531" s="39"/>
      <c r="B531" s="30">
        <v>2</v>
      </c>
      <c r="C531" s="92" t="s">
        <v>235</v>
      </c>
      <c r="D531" s="93"/>
      <c r="E531" s="93"/>
      <c r="F531" s="93"/>
      <c r="G531" s="93"/>
      <c r="H531" s="93"/>
      <c r="I531" s="94"/>
      <c r="J531" s="30"/>
      <c r="K531" s="30"/>
      <c r="L531" s="30"/>
      <c r="M531" s="83">
        <f>Zakaat_silver</f>
        <v>0</v>
      </c>
      <c r="N531" s="84"/>
      <c r="O531" s="85"/>
      <c r="P531" s="34">
        <v>2</v>
      </c>
    </row>
    <row r="532" spans="1:16" s="28" customFormat="1" x14ac:dyDescent="0.25">
      <c r="A532" s="39"/>
      <c r="B532" s="30">
        <v>3</v>
      </c>
      <c r="C532" s="92" t="s">
        <v>236</v>
      </c>
      <c r="D532" s="93"/>
      <c r="E532" s="93"/>
      <c r="F532" s="93"/>
      <c r="G532" s="93"/>
      <c r="H532" s="93"/>
      <c r="I532" s="94"/>
      <c r="J532" s="30"/>
      <c r="K532" s="30"/>
      <c r="L532" s="30"/>
      <c r="M532" s="83">
        <f>Zakaat_Money</f>
        <v>0</v>
      </c>
      <c r="N532" s="84"/>
      <c r="O532" s="85"/>
      <c r="P532" s="34">
        <v>3</v>
      </c>
    </row>
    <row r="533" spans="1:16" s="28" customFormat="1" x14ac:dyDescent="0.25">
      <c r="A533" s="39"/>
      <c r="B533" s="30">
        <v>4</v>
      </c>
      <c r="C533" s="92" t="s">
        <v>237</v>
      </c>
      <c r="D533" s="93"/>
      <c r="E533" s="93"/>
      <c r="F533" s="93"/>
      <c r="G533" s="93"/>
      <c r="H533" s="93"/>
      <c r="I533" s="94"/>
      <c r="J533" s="30"/>
      <c r="K533" s="30"/>
      <c r="L533" s="30"/>
      <c r="M533" s="83">
        <f>Zakaat_Currencies</f>
        <v>0</v>
      </c>
      <c r="N533" s="84"/>
      <c r="O533" s="85"/>
      <c r="P533" s="34">
        <v>4</v>
      </c>
    </row>
    <row r="534" spans="1:16" s="28" customFormat="1" x14ac:dyDescent="0.25">
      <c r="A534" s="39"/>
      <c r="B534" s="30">
        <v>5</v>
      </c>
      <c r="C534" s="92" t="s">
        <v>238</v>
      </c>
      <c r="D534" s="93"/>
      <c r="E534" s="93"/>
      <c r="F534" s="93"/>
      <c r="G534" s="93"/>
      <c r="H534" s="93"/>
      <c r="I534" s="94"/>
      <c r="J534" s="30"/>
      <c r="K534" s="30"/>
      <c r="L534" s="30"/>
      <c r="M534" s="83">
        <f>Zakaat_Shares</f>
        <v>0</v>
      </c>
      <c r="N534" s="84"/>
      <c r="O534" s="85"/>
      <c r="P534" s="34">
        <v>5</v>
      </c>
    </row>
    <row r="535" spans="1:16" s="28" customFormat="1" x14ac:dyDescent="0.25">
      <c r="A535" s="39"/>
      <c r="B535" s="30">
        <v>6</v>
      </c>
      <c r="C535" s="92" t="s">
        <v>239</v>
      </c>
      <c r="D535" s="93"/>
      <c r="E535" s="93"/>
      <c r="F535" s="93"/>
      <c r="G535" s="93"/>
      <c r="H535" s="93"/>
      <c r="I535" s="94"/>
      <c r="J535" s="30"/>
      <c r="K535" s="30"/>
      <c r="L535" s="30"/>
      <c r="M535" s="83">
        <f>Zakaat_Investments</f>
        <v>0</v>
      </c>
      <c r="N535" s="84"/>
      <c r="O535" s="85"/>
      <c r="P535" s="34">
        <v>6</v>
      </c>
    </row>
    <row r="536" spans="1:16" s="28" customFormat="1" x14ac:dyDescent="0.25">
      <c r="A536" s="39"/>
      <c r="B536" s="30">
        <v>7</v>
      </c>
      <c r="C536" s="92" t="s">
        <v>240</v>
      </c>
      <c r="D536" s="93"/>
      <c r="E536" s="93"/>
      <c r="F536" s="93"/>
      <c r="G536" s="93"/>
      <c r="H536" s="93"/>
      <c r="I536" s="94"/>
      <c r="J536" s="30"/>
      <c r="K536" s="30"/>
      <c r="L536" s="30"/>
      <c r="M536" s="83">
        <f>Zakaat_Savings</f>
        <v>0</v>
      </c>
      <c r="N536" s="84"/>
      <c r="O536" s="85"/>
      <c r="P536" s="34">
        <v>7</v>
      </c>
    </row>
    <row r="537" spans="1:16" s="28" customFormat="1" x14ac:dyDescent="0.25">
      <c r="A537" s="39"/>
      <c r="B537" s="30">
        <v>8</v>
      </c>
      <c r="C537" s="92" t="s">
        <v>241</v>
      </c>
      <c r="D537" s="93"/>
      <c r="E537" s="93"/>
      <c r="F537" s="93"/>
      <c r="G537" s="93"/>
      <c r="H537" s="93"/>
      <c r="I537" s="94"/>
      <c r="J537" s="30"/>
      <c r="K537" s="30"/>
      <c r="L537" s="30"/>
      <c r="M537" s="83">
        <f>Zakaat_Receivables</f>
        <v>0</v>
      </c>
      <c r="N537" s="84"/>
      <c r="O537" s="85"/>
      <c r="P537" s="34">
        <v>8</v>
      </c>
    </row>
    <row r="538" spans="1:16" s="28" customFormat="1" x14ac:dyDescent="0.25">
      <c r="A538" s="39"/>
      <c r="B538" s="30">
        <v>9</v>
      </c>
      <c r="C538" s="92" t="s">
        <v>242</v>
      </c>
      <c r="D538" s="93"/>
      <c r="E538" s="93"/>
      <c r="F538" s="93"/>
      <c r="G538" s="93"/>
      <c r="H538" s="93"/>
      <c r="I538" s="94"/>
      <c r="J538" s="30"/>
      <c r="K538" s="30"/>
      <c r="L538" s="30"/>
      <c r="M538" s="83">
        <f>Zakaat_Business</f>
        <v>0</v>
      </c>
      <c r="N538" s="84"/>
      <c r="O538" s="85"/>
      <c r="P538" s="34">
        <v>9</v>
      </c>
    </row>
    <row r="539" spans="1:16" s="28" customFormat="1" x14ac:dyDescent="0.25">
      <c r="A539" s="39"/>
      <c r="B539" s="30">
        <v>10</v>
      </c>
      <c r="C539" s="92" t="s">
        <v>243</v>
      </c>
      <c r="D539" s="93"/>
      <c r="E539" s="93"/>
      <c r="F539" s="93"/>
      <c r="G539" s="93"/>
      <c r="H539" s="93"/>
      <c r="I539" s="94"/>
      <c r="J539" s="30"/>
      <c r="K539" s="30"/>
      <c r="L539" s="30"/>
      <c r="M539" s="114">
        <f>Zakaat_Livestock</f>
        <v>0</v>
      </c>
      <c r="N539" s="115"/>
      <c r="O539" s="116"/>
      <c r="P539" s="34">
        <v>10</v>
      </c>
    </row>
    <row r="540" spans="1:16" s="28" customFormat="1" ht="19.5" thickBot="1" x14ac:dyDescent="0.35">
      <c r="A540" s="39"/>
      <c r="I540" s="81" t="s">
        <v>244</v>
      </c>
      <c r="J540" s="81"/>
      <c r="K540" s="81"/>
      <c r="L540" s="81"/>
      <c r="M540" s="113">
        <f>SUM(M530:O539)</f>
        <v>0</v>
      </c>
      <c r="N540" s="113"/>
      <c r="O540" s="113"/>
    </row>
    <row r="541" spans="1:16" s="28" customFormat="1" ht="16.5" thickTop="1" x14ac:dyDescent="0.25">
      <c r="A541" s="39"/>
    </row>
    <row r="542" spans="1:16" s="28" customFormat="1" x14ac:dyDescent="0.25">
      <c r="A542" s="39"/>
    </row>
    <row r="543" spans="1:16" s="28" customFormat="1" ht="20.25" x14ac:dyDescent="0.3">
      <c r="A543" s="39"/>
      <c r="B543" s="29"/>
      <c r="C543" s="30"/>
      <c r="D543" s="30"/>
      <c r="E543" s="30"/>
      <c r="F543" s="30"/>
      <c r="G543" s="30"/>
      <c r="H543" s="30"/>
      <c r="I543" s="30"/>
      <c r="J543" s="30"/>
      <c r="K543" s="30"/>
      <c r="L543" s="30"/>
      <c r="M543" s="86" t="s">
        <v>108</v>
      </c>
      <c r="N543" s="87"/>
      <c r="O543" s="88"/>
    </row>
    <row r="544" spans="1:16" s="28" customFormat="1" x14ac:dyDescent="0.25">
      <c r="A544" s="39"/>
      <c r="B544" s="30"/>
      <c r="C544" s="95" t="s">
        <v>246</v>
      </c>
      <c r="D544" s="95"/>
      <c r="E544" s="95"/>
      <c r="F544" s="95"/>
      <c r="G544" s="95"/>
      <c r="H544" s="95"/>
      <c r="I544" s="95"/>
      <c r="J544" s="30"/>
      <c r="K544" s="30"/>
      <c r="L544" s="30"/>
      <c r="M544" s="96"/>
      <c r="N544" s="97"/>
      <c r="O544" s="98"/>
    </row>
    <row r="545" spans="1:20" s="28" customFormat="1" ht="19.5" thickBot="1" x14ac:dyDescent="0.35">
      <c r="A545" s="39"/>
      <c r="B545" s="31"/>
      <c r="C545" s="92" t="s">
        <v>247</v>
      </c>
      <c r="D545" s="93"/>
      <c r="E545" s="93"/>
      <c r="F545" s="93"/>
      <c r="G545" s="93"/>
      <c r="H545" s="93"/>
      <c r="I545" s="94"/>
      <c r="J545" s="30"/>
      <c r="K545" s="30"/>
      <c r="L545" s="30"/>
      <c r="M545" s="113">
        <f>Value_Liabilities</f>
        <v>0</v>
      </c>
      <c r="N545" s="113"/>
      <c r="O545" s="113"/>
    </row>
    <row r="546" spans="1:20" s="28" customFormat="1" ht="16.5" thickTop="1" x14ac:dyDescent="0.25">
      <c r="A546" s="39"/>
    </row>
    <row r="547" spans="1:20" s="28" customFormat="1" x14ac:dyDescent="0.25">
      <c r="A547" s="39"/>
    </row>
    <row r="548" spans="1:20" s="28" customFormat="1" ht="20.25" x14ac:dyDescent="0.3">
      <c r="A548" s="39"/>
      <c r="B548" s="29"/>
      <c r="C548" s="30"/>
      <c r="D548" s="30"/>
      <c r="E548" s="30"/>
      <c r="F548" s="30"/>
      <c r="G548" s="30"/>
      <c r="H548" s="30"/>
      <c r="I548" s="30"/>
      <c r="J548" s="30"/>
      <c r="K548" s="30"/>
      <c r="L548" s="30"/>
      <c r="M548" s="86" t="s">
        <v>108</v>
      </c>
      <c r="N548" s="87"/>
      <c r="O548" s="88"/>
    </row>
    <row r="549" spans="1:20" s="28" customFormat="1" x14ac:dyDescent="0.25">
      <c r="A549" s="39"/>
      <c r="B549" s="30"/>
      <c r="C549" s="95" t="s">
        <v>248</v>
      </c>
      <c r="D549" s="95"/>
      <c r="E549" s="95"/>
      <c r="F549" s="95"/>
      <c r="G549" s="95"/>
      <c r="H549" s="95"/>
      <c r="I549" s="95"/>
      <c r="J549" s="30"/>
      <c r="K549" s="30"/>
      <c r="L549" s="30"/>
      <c r="M549" s="96"/>
      <c r="N549" s="97"/>
      <c r="O549" s="98"/>
    </row>
    <row r="550" spans="1:20" s="28" customFormat="1" ht="19.5" thickBot="1" x14ac:dyDescent="0.35">
      <c r="A550" s="39"/>
      <c r="B550" s="31"/>
      <c r="C550" s="92" t="s">
        <v>392</v>
      </c>
      <c r="D550" s="93"/>
      <c r="E550" s="93"/>
      <c r="F550" s="93"/>
      <c r="G550" s="93"/>
      <c r="H550" s="93"/>
      <c r="I550" s="94"/>
      <c r="J550" s="30"/>
      <c r="K550" s="30"/>
      <c r="L550" s="30"/>
      <c r="M550" s="113">
        <f>M540-M545</f>
        <v>0</v>
      </c>
      <c r="N550" s="113"/>
      <c r="O550" s="113"/>
    </row>
    <row r="551" spans="1:20" s="28" customFormat="1" ht="16.5" thickTop="1" x14ac:dyDescent="0.25">
      <c r="C551" s="201" t="str">
        <f>CONCATENATE("Nissaab calculated on ",C222," is at Rs ",TEXT(Value_Nisaab,"#,##0.00"))</f>
        <v>Nissaab calculated on Silver is at Rs 48,988.80</v>
      </c>
      <c r="D551" s="201"/>
      <c r="E551" s="201"/>
      <c r="F551" s="201"/>
      <c r="G551" s="201"/>
      <c r="H551" s="201"/>
      <c r="I551" s="201"/>
    </row>
    <row r="552" spans="1:20" s="28" customFormat="1" x14ac:dyDescent="0.25"/>
    <row r="553" spans="1:20" s="28" customFormat="1" ht="19.5" thickBot="1" x14ac:dyDescent="0.35">
      <c r="I553" s="81" t="s">
        <v>249</v>
      </c>
      <c r="J553" s="81"/>
      <c r="K553" s="81"/>
      <c r="L553" s="81"/>
      <c r="M553" s="82" t="str">
        <f>IF(M540-M545&lt;=0,"NZA is Negative",IF(M540-M545&lt;Value_Nisaab,"NZA less than Nissaab",(M540-M545)*2.5%))</f>
        <v>NZA is Negative</v>
      </c>
      <c r="N553" s="82"/>
      <c r="O553" s="82"/>
    </row>
    <row r="554" spans="1:20" s="28" customFormat="1" ht="16.5" thickTop="1" x14ac:dyDescent="0.25"/>
    <row r="555" spans="1:20" ht="9.9499999999999993" customHeight="1" x14ac:dyDescent="0.25">
      <c r="A555" s="5"/>
      <c r="B555" s="5"/>
      <c r="C555" s="5"/>
      <c r="D555" s="5"/>
      <c r="E555" s="5"/>
      <c r="F555" s="5"/>
      <c r="G555" s="5"/>
      <c r="H555" s="5"/>
      <c r="I555" s="5"/>
      <c r="J555" s="5"/>
      <c r="K555" s="5"/>
      <c r="L555" s="5"/>
      <c r="M555" s="5"/>
      <c r="N555" s="5"/>
      <c r="O555" s="5"/>
      <c r="P555" s="5"/>
      <c r="Q555" s="5"/>
      <c r="R555" s="5"/>
      <c r="S555" s="5"/>
      <c r="T555" s="5"/>
    </row>
    <row r="557" spans="1:20" ht="20.25" x14ac:dyDescent="0.3">
      <c r="A557" s="14"/>
      <c r="B557" s="2" t="s">
        <v>252</v>
      </c>
    </row>
    <row r="558" spans="1:20" x14ac:dyDescent="0.25">
      <c r="A558" s="14"/>
      <c r="B558" s="75" t="s">
        <v>440</v>
      </c>
      <c r="C558" s="3"/>
      <c r="D558" s="3"/>
      <c r="E558" s="3"/>
      <c r="F558" s="3"/>
    </row>
    <row r="559" spans="1:20" x14ac:dyDescent="0.25">
      <c r="A559" s="14"/>
      <c r="B559" s="18" t="s">
        <v>281</v>
      </c>
    </row>
    <row r="560" spans="1:20" x14ac:dyDescent="0.25">
      <c r="A560" s="14"/>
    </row>
    <row r="561" spans="1:15" x14ac:dyDescent="0.25">
      <c r="A561" s="14"/>
    </row>
    <row r="562" spans="1:15" x14ac:dyDescent="0.25">
      <c r="A562" s="14"/>
      <c r="C562" s="197" t="s">
        <v>257</v>
      </c>
      <c r="D562" s="197"/>
      <c r="E562" s="197" t="s">
        <v>258</v>
      </c>
      <c r="F562" s="197"/>
      <c r="G562" s="197" t="s">
        <v>259</v>
      </c>
      <c r="H562" s="197"/>
      <c r="I562" s="197" t="s">
        <v>260</v>
      </c>
      <c r="J562" s="197"/>
      <c r="K562" s="199" t="s">
        <v>261</v>
      </c>
      <c r="L562" s="199"/>
      <c r="M562" s="197" t="s">
        <v>262</v>
      </c>
      <c r="N562" s="197"/>
      <c r="O562" s="197"/>
    </row>
    <row r="563" spans="1:15" x14ac:dyDescent="0.25">
      <c r="A563" s="14"/>
      <c r="C563" s="198"/>
      <c r="D563" s="198"/>
      <c r="E563" s="198"/>
      <c r="F563" s="198"/>
      <c r="G563" s="198"/>
      <c r="H563" s="198"/>
      <c r="I563" s="198"/>
      <c r="J563" s="198"/>
      <c r="K563" s="200"/>
      <c r="L563" s="200"/>
      <c r="M563" s="198"/>
      <c r="N563" s="198"/>
      <c r="O563" s="198"/>
    </row>
    <row r="564" spans="1:15" ht="15.75" customHeight="1" x14ac:dyDescent="0.25">
      <c r="A564" s="14"/>
      <c r="B564" s="202">
        <v>1</v>
      </c>
      <c r="C564" s="205" t="s">
        <v>238</v>
      </c>
      <c r="D564" s="205"/>
      <c r="E564" s="205" t="s">
        <v>253</v>
      </c>
      <c r="F564" s="205"/>
      <c r="G564" s="205" t="s">
        <v>253</v>
      </c>
      <c r="H564" s="205"/>
      <c r="I564" s="205" t="s">
        <v>256</v>
      </c>
      <c r="J564" s="205"/>
      <c r="K564" s="205"/>
      <c r="L564" s="205"/>
      <c r="M564" s="205" t="s">
        <v>263</v>
      </c>
      <c r="N564" s="205"/>
      <c r="O564" s="205"/>
    </row>
    <row r="565" spans="1:15" x14ac:dyDescent="0.25">
      <c r="A565" s="14"/>
      <c r="B565" s="202"/>
      <c r="C565" s="205"/>
      <c r="D565" s="205"/>
      <c r="E565" s="205"/>
      <c r="F565" s="205"/>
      <c r="G565" s="205"/>
      <c r="H565" s="205"/>
      <c r="I565" s="205"/>
      <c r="J565" s="205"/>
      <c r="K565" s="205"/>
      <c r="L565" s="205"/>
      <c r="M565" s="205"/>
      <c r="N565" s="205"/>
      <c r="O565" s="205"/>
    </row>
    <row r="566" spans="1:15" x14ac:dyDescent="0.25">
      <c r="A566" s="14"/>
      <c r="B566" s="202"/>
      <c r="C566" s="205"/>
      <c r="D566" s="205"/>
      <c r="E566" s="205"/>
      <c r="F566" s="205"/>
      <c r="G566" s="205"/>
      <c r="H566" s="205"/>
      <c r="I566" s="205"/>
      <c r="J566" s="205"/>
      <c r="K566" s="205"/>
      <c r="L566" s="205"/>
      <c r="M566" s="205" t="s">
        <v>264</v>
      </c>
      <c r="N566" s="205"/>
      <c r="O566" s="205"/>
    </row>
    <row r="567" spans="1:15" x14ac:dyDescent="0.25">
      <c r="A567" s="14"/>
      <c r="B567" s="202"/>
      <c r="C567" s="205"/>
      <c r="D567" s="205"/>
      <c r="E567" s="205"/>
      <c r="F567" s="205"/>
      <c r="G567" s="205"/>
      <c r="H567" s="205"/>
      <c r="I567" s="205"/>
      <c r="J567" s="205"/>
      <c r="K567" s="205"/>
      <c r="L567" s="205"/>
      <c r="M567" s="205"/>
      <c r="N567" s="205"/>
      <c r="O567" s="205"/>
    </row>
    <row r="568" spans="1:15" x14ac:dyDescent="0.25">
      <c r="A568" s="14"/>
      <c r="B568" s="202"/>
      <c r="C568" s="205"/>
      <c r="D568" s="205"/>
      <c r="E568" s="205"/>
      <c r="F568" s="205"/>
      <c r="G568" s="205"/>
      <c r="H568" s="205"/>
      <c r="I568" s="205"/>
      <c r="J568" s="205"/>
      <c r="K568" s="205"/>
      <c r="L568" s="205"/>
      <c r="M568" s="205" t="s">
        <v>254</v>
      </c>
      <c r="N568" s="205"/>
      <c r="O568" s="205"/>
    </row>
    <row r="569" spans="1:15" x14ac:dyDescent="0.25">
      <c r="A569" s="14"/>
      <c r="B569" s="202"/>
      <c r="C569" s="205"/>
      <c r="D569" s="205"/>
      <c r="E569" s="205"/>
      <c r="F569" s="205"/>
      <c r="G569" s="205"/>
      <c r="H569" s="205"/>
      <c r="I569" s="205"/>
      <c r="J569" s="205"/>
      <c r="K569" s="205"/>
      <c r="L569" s="205"/>
      <c r="M569" s="205"/>
      <c r="N569" s="205"/>
      <c r="O569" s="205"/>
    </row>
    <row r="570" spans="1:15" x14ac:dyDescent="0.25">
      <c r="A570" s="14"/>
      <c r="B570" s="35"/>
      <c r="C570" s="36"/>
      <c r="D570" s="36"/>
      <c r="E570" s="36"/>
      <c r="F570" s="36"/>
      <c r="G570" s="36"/>
      <c r="H570" s="36"/>
      <c r="I570" s="36"/>
      <c r="J570" s="36"/>
      <c r="K570" s="36"/>
      <c r="L570" s="36"/>
      <c r="M570" s="36"/>
      <c r="N570" s="36"/>
      <c r="O570" s="36"/>
    </row>
    <row r="572" spans="1:15" ht="15.75" customHeight="1" x14ac:dyDescent="0.25">
      <c r="C572" s="197" t="s">
        <v>257</v>
      </c>
      <c r="D572" s="197"/>
      <c r="E572" s="197" t="s">
        <v>258</v>
      </c>
      <c r="F572" s="197"/>
      <c r="G572" s="197" t="s">
        <v>259</v>
      </c>
      <c r="H572" s="197"/>
      <c r="I572" s="197" t="s">
        <v>260</v>
      </c>
      <c r="J572" s="197"/>
      <c r="K572" s="199" t="s">
        <v>261</v>
      </c>
      <c r="L572" s="199"/>
      <c r="M572" s="197" t="s">
        <v>262</v>
      </c>
      <c r="N572" s="197"/>
      <c r="O572" s="197"/>
    </row>
    <row r="573" spans="1:15" x14ac:dyDescent="0.25">
      <c r="C573" s="197"/>
      <c r="D573" s="197"/>
      <c r="E573" s="197"/>
      <c r="F573" s="197"/>
      <c r="G573" s="197"/>
      <c r="H573" s="197"/>
      <c r="I573" s="197"/>
      <c r="J573" s="197"/>
      <c r="K573" s="199"/>
      <c r="L573" s="199"/>
      <c r="M573" s="197"/>
      <c r="N573" s="197"/>
      <c r="O573" s="197"/>
    </row>
    <row r="574" spans="1:15" x14ac:dyDescent="0.25">
      <c r="B574" s="203">
        <v>2</v>
      </c>
      <c r="C574" s="204" t="s">
        <v>265</v>
      </c>
      <c r="D574" s="204"/>
      <c r="E574" s="204" t="s">
        <v>253</v>
      </c>
      <c r="F574" s="204"/>
      <c r="G574" s="204" t="s">
        <v>393</v>
      </c>
      <c r="H574" s="204"/>
      <c r="I574" s="204" t="s">
        <v>393</v>
      </c>
      <c r="J574" s="204"/>
      <c r="K574" s="204" t="s">
        <v>393</v>
      </c>
      <c r="L574" s="204"/>
      <c r="M574" s="204"/>
      <c r="N574" s="204"/>
      <c r="O574" s="204"/>
    </row>
    <row r="575" spans="1:15" x14ac:dyDescent="0.25">
      <c r="B575" s="203"/>
      <c r="C575" s="205"/>
      <c r="D575" s="205"/>
      <c r="E575" s="205"/>
      <c r="F575" s="205"/>
      <c r="G575" s="205"/>
      <c r="H575" s="205"/>
      <c r="I575" s="205"/>
      <c r="J575" s="205"/>
      <c r="K575" s="205"/>
      <c r="L575" s="205"/>
      <c r="M575" s="205"/>
      <c r="N575" s="205"/>
      <c r="O575" s="205"/>
    </row>
    <row r="576" spans="1:15" x14ac:dyDescent="0.25">
      <c r="B576" s="35"/>
      <c r="C576" s="36"/>
      <c r="D576" s="36"/>
      <c r="E576" s="36"/>
      <c r="F576" s="36"/>
      <c r="G576" s="36"/>
      <c r="H576" s="36"/>
      <c r="I576" s="36"/>
      <c r="J576" s="36"/>
      <c r="K576" s="36"/>
      <c r="L576" s="36"/>
      <c r="M576" s="36"/>
      <c r="N576" s="36"/>
      <c r="O576" s="36"/>
    </row>
    <row r="578" spans="2:15" ht="15.75" customHeight="1" x14ac:dyDescent="0.25">
      <c r="C578" s="197" t="s">
        <v>257</v>
      </c>
      <c r="D578" s="197"/>
      <c r="E578" s="197" t="s">
        <v>258</v>
      </c>
      <c r="F578" s="197"/>
      <c r="G578" s="197" t="s">
        <v>259</v>
      </c>
      <c r="H578" s="197"/>
      <c r="I578" s="197" t="s">
        <v>260</v>
      </c>
      <c r="J578" s="197"/>
      <c r="K578" s="199" t="s">
        <v>261</v>
      </c>
      <c r="L578" s="199"/>
      <c r="M578" s="197" t="s">
        <v>262</v>
      </c>
      <c r="N578" s="197"/>
      <c r="O578" s="197"/>
    </row>
    <row r="579" spans="2:15" x14ac:dyDescent="0.25">
      <c r="C579" s="197"/>
      <c r="D579" s="197"/>
      <c r="E579" s="197"/>
      <c r="F579" s="197"/>
      <c r="G579" s="197"/>
      <c r="H579" s="197"/>
      <c r="I579" s="197"/>
      <c r="J579" s="197"/>
      <c r="K579" s="199"/>
      <c r="L579" s="199"/>
      <c r="M579" s="197"/>
      <c r="N579" s="197"/>
      <c r="O579" s="197"/>
    </row>
    <row r="580" spans="2:15" x14ac:dyDescent="0.25">
      <c r="B580" s="203">
        <v>3</v>
      </c>
      <c r="C580" s="204" t="s">
        <v>266</v>
      </c>
      <c r="D580" s="204"/>
      <c r="E580" s="204" t="s">
        <v>253</v>
      </c>
      <c r="F580" s="204"/>
      <c r="G580" s="204" t="s">
        <v>393</v>
      </c>
      <c r="H580" s="204"/>
      <c r="I580" s="204" t="s">
        <v>393</v>
      </c>
      <c r="J580" s="204"/>
      <c r="K580" s="204" t="s">
        <v>393</v>
      </c>
      <c r="L580" s="204"/>
      <c r="M580" s="204"/>
      <c r="N580" s="204"/>
      <c r="O580" s="204"/>
    </row>
    <row r="581" spans="2:15" x14ac:dyDescent="0.25">
      <c r="B581" s="203"/>
      <c r="C581" s="205"/>
      <c r="D581" s="205"/>
      <c r="E581" s="205"/>
      <c r="F581" s="205"/>
      <c r="G581" s="205"/>
      <c r="H581" s="205"/>
      <c r="I581" s="205"/>
      <c r="J581" s="205"/>
      <c r="K581" s="205"/>
      <c r="L581" s="205"/>
      <c r="M581" s="205"/>
      <c r="N581" s="205"/>
      <c r="O581" s="205"/>
    </row>
    <row r="582" spans="2:15" x14ac:dyDescent="0.25">
      <c r="B582" s="35"/>
      <c r="C582" s="36"/>
      <c r="D582" s="36"/>
      <c r="E582" s="36"/>
      <c r="F582" s="36"/>
      <c r="G582" s="36"/>
      <c r="H582" s="36"/>
      <c r="I582" s="36"/>
      <c r="J582" s="36"/>
      <c r="K582" s="36"/>
      <c r="L582" s="36"/>
      <c r="M582" s="36"/>
      <c r="N582" s="36"/>
      <c r="O582" s="36"/>
    </row>
    <row r="584" spans="2:15" ht="15.75" customHeight="1" x14ac:dyDescent="0.25">
      <c r="C584" s="197" t="s">
        <v>257</v>
      </c>
      <c r="D584" s="197"/>
      <c r="E584" s="197" t="s">
        <v>258</v>
      </c>
      <c r="F584" s="197"/>
      <c r="G584" s="197" t="s">
        <v>259</v>
      </c>
      <c r="H584" s="197"/>
      <c r="I584" s="197" t="s">
        <v>260</v>
      </c>
      <c r="J584" s="197"/>
      <c r="K584" s="199" t="s">
        <v>261</v>
      </c>
      <c r="L584" s="199"/>
      <c r="M584" s="197" t="s">
        <v>262</v>
      </c>
      <c r="N584" s="197"/>
      <c r="O584" s="197"/>
    </row>
    <row r="585" spans="2:15" x14ac:dyDescent="0.25">
      <c r="C585" s="197"/>
      <c r="D585" s="197"/>
      <c r="E585" s="197"/>
      <c r="F585" s="197"/>
      <c r="G585" s="197"/>
      <c r="H585" s="197"/>
      <c r="I585" s="197"/>
      <c r="J585" s="197"/>
      <c r="K585" s="199"/>
      <c r="L585" s="199"/>
      <c r="M585" s="197"/>
      <c r="N585" s="197"/>
      <c r="O585" s="197"/>
    </row>
    <row r="586" spans="2:15" x14ac:dyDescent="0.25">
      <c r="B586" s="203">
        <v>4</v>
      </c>
      <c r="C586" s="204" t="s">
        <v>173</v>
      </c>
      <c r="D586" s="204"/>
      <c r="E586" s="204" t="s">
        <v>255</v>
      </c>
      <c r="F586" s="204"/>
      <c r="G586" s="204" t="s">
        <v>255</v>
      </c>
      <c r="H586" s="204"/>
      <c r="I586" s="204" t="s">
        <v>393</v>
      </c>
      <c r="J586" s="204"/>
      <c r="K586" s="204" t="s">
        <v>393</v>
      </c>
      <c r="L586" s="204"/>
      <c r="M586" s="204" t="s">
        <v>267</v>
      </c>
      <c r="N586" s="204"/>
      <c r="O586" s="204"/>
    </row>
    <row r="587" spans="2:15" x14ac:dyDescent="0.25">
      <c r="B587" s="203"/>
      <c r="C587" s="205"/>
      <c r="D587" s="205"/>
      <c r="E587" s="205"/>
      <c r="F587" s="205"/>
      <c r="G587" s="205"/>
      <c r="H587" s="205"/>
      <c r="I587" s="205"/>
      <c r="J587" s="205"/>
      <c r="K587" s="205"/>
      <c r="L587" s="205"/>
      <c r="M587" s="205"/>
      <c r="N587" s="205"/>
      <c r="O587" s="205"/>
    </row>
    <row r="590" spans="2:15" x14ac:dyDescent="0.25">
      <c r="C590" s="197" t="s">
        <v>257</v>
      </c>
      <c r="D590" s="197"/>
      <c r="E590" s="197" t="s">
        <v>258</v>
      </c>
      <c r="F590" s="197"/>
      <c r="G590" s="197" t="s">
        <v>259</v>
      </c>
      <c r="H590" s="197"/>
      <c r="I590" s="197" t="s">
        <v>260</v>
      </c>
      <c r="J590" s="197"/>
      <c r="K590" s="199" t="s">
        <v>261</v>
      </c>
      <c r="L590" s="199"/>
      <c r="M590" s="197" t="s">
        <v>262</v>
      </c>
      <c r="N590" s="197"/>
      <c r="O590" s="197"/>
    </row>
    <row r="591" spans="2:15" x14ac:dyDescent="0.25">
      <c r="C591" s="197"/>
      <c r="D591" s="197"/>
      <c r="E591" s="197"/>
      <c r="F591" s="197"/>
      <c r="G591" s="197"/>
      <c r="H591" s="197"/>
      <c r="I591" s="197"/>
      <c r="J591" s="197"/>
      <c r="K591" s="199"/>
      <c r="L591" s="199"/>
      <c r="M591" s="197"/>
      <c r="N591" s="197"/>
      <c r="O591" s="197"/>
    </row>
    <row r="592" spans="2:15" x14ac:dyDescent="0.25">
      <c r="B592" s="203">
        <v>5</v>
      </c>
      <c r="C592" s="204" t="s">
        <v>174</v>
      </c>
      <c r="D592" s="204"/>
      <c r="E592" s="204" t="s">
        <v>255</v>
      </c>
      <c r="F592" s="204"/>
      <c r="G592" s="204" t="s">
        <v>255</v>
      </c>
      <c r="H592" s="204"/>
      <c r="I592" s="204" t="s">
        <v>393</v>
      </c>
      <c r="J592" s="204"/>
      <c r="K592" s="204" t="s">
        <v>393</v>
      </c>
      <c r="L592" s="204"/>
      <c r="M592" s="204" t="s">
        <v>268</v>
      </c>
      <c r="N592" s="204"/>
      <c r="O592" s="204"/>
    </row>
    <row r="593" spans="2:15" x14ac:dyDescent="0.25">
      <c r="B593" s="203"/>
      <c r="C593" s="205"/>
      <c r="D593" s="205"/>
      <c r="E593" s="205"/>
      <c r="F593" s="205"/>
      <c r="G593" s="205"/>
      <c r="H593" s="205"/>
      <c r="I593" s="205"/>
      <c r="J593" s="205"/>
      <c r="K593" s="205"/>
      <c r="L593" s="205"/>
      <c r="M593" s="205"/>
      <c r="N593" s="205"/>
      <c r="O593" s="205"/>
    </row>
    <row r="596" spans="2:15" x14ac:dyDescent="0.25">
      <c r="C596" s="197" t="s">
        <v>257</v>
      </c>
      <c r="D596" s="197"/>
      <c r="E596" s="197" t="s">
        <v>258</v>
      </c>
      <c r="F596" s="197"/>
      <c r="G596" s="197" t="s">
        <v>259</v>
      </c>
      <c r="H596" s="197"/>
      <c r="I596" s="197" t="s">
        <v>260</v>
      </c>
      <c r="J596" s="197"/>
      <c r="K596" s="199" t="s">
        <v>261</v>
      </c>
      <c r="L596" s="199"/>
      <c r="M596" s="197" t="s">
        <v>262</v>
      </c>
      <c r="N596" s="197"/>
      <c r="O596" s="197"/>
    </row>
    <row r="597" spans="2:15" x14ac:dyDescent="0.25">
      <c r="C597" s="197"/>
      <c r="D597" s="197"/>
      <c r="E597" s="197"/>
      <c r="F597" s="197"/>
      <c r="G597" s="197"/>
      <c r="H597" s="197"/>
      <c r="I597" s="197"/>
      <c r="J597" s="197"/>
      <c r="K597" s="199"/>
      <c r="L597" s="199"/>
      <c r="M597" s="197"/>
      <c r="N597" s="197"/>
      <c r="O597" s="197"/>
    </row>
    <row r="598" spans="2:15" ht="15.75" customHeight="1" x14ac:dyDescent="0.25">
      <c r="B598" s="203">
        <v>6</v>
      </c>
      <c r="C598" s="204" t="s">
        <v>269</v>
      </c>
      <c r="D598" s="204"/>
      <c r="E598" s="204" t="s">
        <v>270</v>
      </c>
      <c r="F598" s="204"/>
      <c r="G598" s="204" t="s">
        <v>270</v>
      </c>
      <c r="H598" s="204"/>
      <c r="I598" s="204" t="s">
        <v>256</v>
      </c>
      <c r="J598" s="204"/>
      <c r="K598" s="204" t="s">
        <v>438</v>
      </c>
      <c r="L598" s="204"/>
      <c r="M598" s="204"/>
      <c r="N598" s="204"/>
      <c r="O598" s="204"/>
    </row>
    <row r="599" spans="2:15" x14ac:dyDescent="0.25">
      <c r="B599" s="203"/>
      <c r="C599" s="205"/>
      <c r="D599" s="205"/>
      <c r="E599" s="205"/>
      <c r="F599" s="205"/>
      <c r="G599" s="205"/>
      <c r="H599" s="205"/>
      <c r="I599" s="205"/>
      <c r="J599" s="205"/>
      <c r="K599" s="205"/>
      <c r="L599" s="205"/>
      <c r="M599" s="205"/>
      <c r="N599" s="205"/>
      <c r="O599" s="205"/>
    </row>
    <row r="602" spans="2:15" x14ac:dyDescent="0.25">
      <c r="C602" s="197" t="s">
        <v>257</v>
      </c>
      <c r="D602" s="197"/>
      <c r="E602" s="197" t="s">
        <v>258</v>
      </c>
      <c r="F602" s="197"/>
      <c r="G602" s="197" t="s">
        <v>259</v>
      </c>
      <c r="H602" s="197"/>
      <c r="I602" s="197" t="s">
        <v>260</v>
      </c>
      <c r="J602" s="197"/>
      <c r="K602" s="199" t="s">
        <v>261</v>
      </c>
      <c r="L602" s="199"/>
      <c r="M602" s="197" t="s">
        <v>262</v>
      </c>
      <c r="N602" s="197"/>
      <c r="O602" s="197"/>
    </row>
    <row r="603" spans="2:15" x14ac:dyDescent="0.25">
      <c r="C603" s="198"/>
      <c r="D603" s="198"/>
      <c r="E603" s="198"/>
      <c r="F603" s="198"/>
      <c r="G603" s="198"/>
      <c r="H603" s="198"/>
      <c r="I603" s="198"/>
      <c r="J603" s="198"/>
      <c r="K603" s="199"/>
      <c r="L603" s="199"/>
      <c r="M603" s="198"/>
      <c r="N603" s="198"/>
      <c r="O603" s="198"/>
    </row>
    <row r="604" spans="2:15" ht="15.75" customHeight="1" x14ac:dyDescent="0.25">
      <c r="B604" s="203">
        <v>7</v>
      </c>
      <c r="C604" s="205" t="s">
        <v>271</v>
      </c>
      <c r="D604" s="205"/>
      <c r="E604" s="205" t="s">
        <v>270</v>
      </c>
      <c r="F604" s="205"/>
      <c r="G604" s="205" t="s">
        <v>270</v>
      </c>
      <c r="H604" s="205"/>
      <c r="I604" s="205" t="s">
        <v>256</v>
      </c>
      <c r="J604" s="205"/>
      <c r="K604" s="206" t="s">
        <v>437</v>
      </c>
      <c r="L604" s="207"/>
      <c r="M604" s="205"/>
      <c r="N604" s="205"/>
      <c r="O604" s="205"/>
    </row>
    <row r="605" spans="2:15" x14ac:dyDescent="0.25">
      <c r="B605" s="203"/>
      <c r="C605" s="205"/>
      <c r="D605" s="205"/>
      <c r="E605" s="205"/>
      <c r="F605" s="205"/>
      <c r="G605" s="205"/>
      <c r="H605" s="205"/>
      <c r="I605" s="205"/>
      <c r="J605" s="205"/>
      <c r="K605" s="208"/>
      <c r="L605" s="209"/>
      <c r="M605" s="205"/>
      <c r="N605" s="205"/>
      <c r="O605" s="205"/>
    </row>
    <row r="606" spans="2:15" ht="15.75" customHeight="1" x14ac:dyDescent="0.25">
      <c r="B606" s="203"/>
      <c r="C606" s="205"/>
      <c r="D606" s="205"/>
      <c r="E606" s="205"/>
      <c r="F606" s="205"/>
      <c r="G606" s="205"/>
      <c r="H606" s="205"/>
      <c r="I606" s="205"/>
      <c r="J606" s="205"/>
      <c r="K606" s="208"/>
      <c r="L606" s="209"/>
      <c r="M606" s="205"/>
      <c r="N606" s="205"/>
      <c r="O606" s="205"/>
    </row>
    <row r="607" spans="2:15" x14ac:dyDescent="0.25">
      <c r="B607" s="203"/>
      <c r="C607" s="205"/>
      <c r="D607" s="205"/>
      <c r="E607" s="205"/>
      <c r="F607" s="205"/>
      <c r="G607" s="205"/>
      <c r="H607" s="205"/>
      <c r="I607" s="205"/>
      <c r="J607" s="205"/>
      <c r="K607" s="208"/>
      <c r="L607" s="209"/>
      <c r="M607" s="205"/>
      <c r="N607" s="205"/>
      <c r="O607" s="205"/>
    </row>
    <row r="608" spans="2:15" ht="15.75" customHeight="1" x14ac:dyDescent="0.25">
      <c r="B608" s="203"/>
      <c r="C608" s="205"/>
      <c r="D608" s="205"/>
      <c r="E608" s="205"/>
      <c r="F608" s="205"/>
      <c r="G608" s="205"/>
      <c r="H608" s="205"/>
      <c r="I608" s="205"/>
      <c r="J608" s="205"/>
      <c r="K608" s="208"/>
      <c r="L608" s="209"/>
      <c r="M608" s="205"/>
      <c r="N608" s="205"/>
      <c r="O608" s="205"/>
    </row>
    <row r="609" spans="2:15" x14ac:dyDescent="0.25">
      <c r="B609" s="203"/>
      <c r="C609" s="205"/>
      <c r="D609" s="205"/>
      <c r="E609" s="205"/>
      <c r="F609" s="205"/>
      <c r="G609" s="205"/>
      <c r="H609" s="205"/>
      <c r="I609" s="205"/>
      <c r="J609" s="205"/>
      <c r="K609" s="210"/>
      <c r="L609" s="211"/>
      <c r="M609" s="205"/>
      <c r="N609" s="205"/>
      <c r="O609" s="205"/>
    </row>
    <row r="612" spans="2:15" x14ac:dyDescent="0.25">
      <c r="C612" s="197" t="s">
        <v>257</v>
      </c>
      <c r="D612" s="197"/>
      <c r="E612" s="197" t="s">
        <v>258</v>
      </c>
      <c r="F612" s="197"/>
      <c r="G612" s="197" t="s">
        <v>259</v>
      </c>
      <c r="H612" s="197"/>
      <c r="I612" s="197" t="s">
        <v>260</v>
      </c>
      <c r="J612" s="197"/>
      <c r="K612" s="199" t="s">
        <v>261</v>
      </c>
      <c r="L612" s="199"/>
      <c r="M612" s="197" t="s">
        <v>262</v>
      </c>
      <c r="N612" s="197"/>
      <c r="O612" s="197"/>
    </row>
    <row r="613" spans="2:15" x14ac:dyDescent="0.25">
      <c r="C613" s="198"/>
      <c r="D613" s="198"/>
      <c r="E613" s="198"/>
      <c r="F613" s="198"/>
      <c r="G613" s="198"/>
      <c r="H613" s="198"/>
      <c r="I613" s="198"/>
      <c r="J613" s="198"/>
      <c r="K613" s="200"/>
      <c r="L613" s="200"/>
      <c r="M613" s="198"/>
      <c r="N613" s="198"/>
      <c r="O613" s="198"/>
    </row>
    <row r="614" spans="2:15" ht="15.75" customHeight="1" x14ac:dyDescent="0.25">
      <c r="B614" s="203">
        <v>8</v>
      </c>
      <c r="C614" s="205" t="s">
        <v>177</v>
      </c>
      <c r="D614" s="205"/>
      <c r="E614" s="205" t="s">
        <v>272</v>
      </c>
      <c r="F614" s="205"/>
      <c r="G614" s="205" t="s">
        <v>272</v>
      </c>
      <c r="H614" s="205"/>
      <c r="I614" s="205" t="s">
        <v>393</v>
      </c>
      <c r="J614" s="205"/>
      <c r="K614" s="205" t="s">
        <v>393</v>
      </c>
      <c r="L614" s="205"/>
      <c r="M614" s="205" t="s">
        <v>439</v>
      </c>
      <c r="N614" s="205"/>
      <c r="O614" s="205"/>
    </row>
    <row r="615" spans="2:15" x14ac:dyDescent="0.25">
      <c r="B615" s="203"/>
      <c r="C615" s="205"/>
      <c r="D615" s="205"/>
      <c r="E615" s="205"/>
      <c r="F615" s="205"/>
      <c r="G615" s="205"/>
      <c r="H615" s="205"/>
      <c r="I615" s="205"/>
      <c r="J615" s="205"/>
      <c r="K615" s="205"/>
      <c r="L615" s="205"/>
      <c r="M615" s="205"/>
      <c r="N615" s="205"/>
      <c r="O615" s="205"/>
    </row>
    <row r="616" spans="2:15" x14ac:dyDescent="0.25">
      <c r="B616" s="203"/>
      <c r="C616" s="205"/>
      <c r="D616" s="205"/>
      <c r="E616" s="205"/>
      <c r="F616" s="205"/>
      <c r="G616" s="205"/>
      <c r="H616" s="205"/>
      <c r="I616" s="205"/>
      <c r="J616" s="205"/>
      <c r="K616" s="205"/>
      <c r="L616" s="205"/>
      <c r="M616" s="205"/>
      <c r="N616" s="205"/>
      <c r="O616" s="205"/>
    </row>
    <row r="617" spans="2:15" x14ac:dyDescent="0.25">
      <c r="B617" s="203"/>
      <c r="C617" s="205"/>
      <c r="D617" s="205"/>
      <c r="E617" s="205"/>
      <c r="F617" s="205"/>
      <c r="G617" s="205"/>
      <c r="H617" s="205"/>
      <c r="I617" s="205"/>
      <c r="J617" s="205"/>
      <c r="K617" s="205"/>
      <c r="L617" s="205"/>
      <c r="M617" s="205"/>
      <c r="N617" s="205"/>
      <c r="O617" s="205"/>
    </row>
    <row r="620" spans="2:15" x14ac:dyDescent="0.25">
      <c r="C620" s="197" t="s">
        <v>257</v>
      </c>
      <c r="D620" s="197"/>
      <c r="E620" s="197" t="s">
        <v>258</v>
      </c>
      <c r="F620" s="197"/>
      <c r="G620" s="197" t="s">
        <v>259</v>
      </c>
      <c r="H620" s="197"/>
      <c r="I620" s="197" t="s">
        <v>260</v>
      </c>
      <c r="J620" s="197"/>
      <c r="K620" s="199" t="s">
        <v>261</v>
      </c>
      <c r="L620" s="199"/>
      <c r="M620" s="197" t="s">
        <v>262</v>
      </c>
      <c r="N620" s="197"/>
      <c r="O620" s="197"/>
    </row>
    <row r="621" spans="2:15" x14ac:dyDescent="0.25">
      <c r="C621" s="198"/>
      <c r="D621" s="198"/>
      <c r="E621" s="198"/>
      <c r="F621" s="198"/>
      <c r="G621" s="198"/>
      <c r="H621" s="198"/>
      <c r="I621" s="198"/>
      <c r="J621" s="198"/>
      <c r="K621" s="200"/>
      <c r="L621" s="200"/>
      <c r="M621" s="198"/>
      <c r="N621" s="198"/>
      <c r="O621" s="198"/>
    </row>
    <row r="622" spans="2:15" ht="15.75" customHeight="1" x14ac:dyDescent="0.25">
      <c r="B622" s="203">
        <v>9</v>
      </c>
      <c r="C622" s="205" t="s">
        <v>178</v>
      </c>
      <c r="D622" s="205"/>
      <c r="E622" s="205" t="s">
        <v>272</v>
      </c>
      <c r="F622" s="205"/>
      <c r="G622" s="205" t="s">
        <v>393</v>
      </c>
      <c r="H622" s="205"/>
      <c r="I622" s="205" t="s">
        <v>256</v>
      </c>
      <c r="J622" s="205"/>
      <c r="K622" s="205" t="s">
        <v>393</v>
      </c>
      <c r="L622" s="205"/>
      <c r="M622" s="205" t="s">
        <v>439</v>
      </c>
      <c r="N622" s="205"/>
      <c r="O622" s="205"/>
    </row>
    <row r="623" spans="2:15" x14ac:dyDescent="0.25">
      <c r="B623" s="203"/>
      <c r="C623" s="205"/>
      <c r="D623" s="205"/>
      <c r="E623" s="205"/>
      <c r="F623" s="205"/>
      <c r="G623" s="205"/>
      <c r="H623" s="205"/>
      <c r="I623" s="205"/>
      <c r="J623" s="205"/>
      <c r="K623" s="205"/>
      <c r="L623" s="205"/>
      <c r="M623" s="205"/>
      <c r="N623" s="205"/>
      <c r="O623" s="205"/>
    </row>
    <row r="624" spans="2:15" x14ac:dyDescent="0.25">
      <c r="B624" s="203"/>
      <c r="C624" s="205"/>
      <c r="D624" s="205"/>
      <c r="E624" s="205"/>
      <c r="F624" s="205"/>
      <c r="G624" s="205"/>
      <c r="H624" s="205"/>
      <c r="I624" s="205"/>
      <c r="J624" s="205"/>
      <c r="K624" s="205"/>
      <c r="L624" s="205"/>
      <c r="M624" s="205"/>
      <c r="N624" s="205"/>
      <c r="O624" s="205"/>
    </row>
    <row r="625" spans="2:15" x14ac:dyDescent="0.25">
      <c r="B625" s="203"/>
      <c r="C625" s="205"/>
      <c r="D625" s="205"/>
      <c r="E625" s="205"/>
      <c r="F625" s="205"/>
      <c r="G625" s="205"/>
      <c r="H625" s="205"/>
      <c r="I625" s="205"/>
      <c r="J625" s="205"/>
      <c r="K625" s="205"/>
      <c r="L625" s="205"/>
      <c r="M625" s="205"/>
      <c r="N625" s="205"/>
      <c r="O625" s="205"/>
    </row>
    <row r="628" spans="2:15" x14ac:dyDescent="0.25">
      <c r="C628" s="197" t="s">
        <v>257</v>
      </c>
      <c r="D628" s="197"/>
      <c r="E628" s="197" t="s">
        <v>258</v>
      </c>
      <c r="F628" s="197"/>
      <c r="G628" s="197" t="s">
        <v>259</v>
      </c>
      <c r="H628" s="197"/>
      <c r="I628" s="197" t="s">
        <v>260</v>
      </c>
      <c r="J628" s="197"/>
      <c r="K628" s="199" t="s">
        <v>261</v>
      </c>
      <c r="L628" s="199"/>
      <c r="M628" s="197" t="s">
        <v>262</v>
      </c>
      <c r="N628" s="197"/>
      <c r="O628" s="197"/>
    </row>
    <row r="629" spans="2:15" x14ac:dyDescent="0.25">
      <c r="C629" s="198"/>
      <c r="D629" s="198"/>
      <c r="E629" s="198"/>
      <c r="F629" s="198"/>
      <c r="G629" s="198"/>
      <c r="H629" s="198"/>
      <c r="I629" s="198"/>
      <c r="J629" s="198"/>
      <c r="K629" s="200"/>
      <c r="L629" s="200"/>
      <c r="M629" s="198"/>
      <c r="N629" s="198"/>
      <c r="O629" s="198"/>
    </row>
    <row r="630" spans="2:15" x14ac:dyDescent="0.25">
      <c r="B630" s="203">
        <v>10</v>
      </c>
      <c r="C630" s="205" t="s">
        <v>179</v>
      </c>
      <c r="D630" s="205"/>
      <c r="E630" s="205" t="s">
        <v>273</v>
      </c>
      <c r="F630" s="205"/>
      <c r="G630" s="205" t="s">
        <v>393</v>
      </c>
      <c r="H630" s="205"/>
      <c r="I630" s="205" t="s">
        <v>256</v>
      </c>
      <c r="J630" s="205"/>
      <c r="K630" s="205" t="s">
        <v>393</v>
      </c>
      <c r="L630" s="205"/>
      <c r="M630" s="205" t="s">
        <v>274</v>
      </c>
      <c r="N630" s="205"/>
      <c r="O630" s="205"/>
    </row>
    <row r="631" spans="2:15" x14ac:dyDescent="0.25">
      <c r="B631" s="203"/>
      <c r="C631" s="205"/>
      <c r="D631" s="205"/>
      <c r="E631" s="205"/>
      <c r="F631" s="205"/>
      <c r="G631" s="205"/>
      <c r="H631" s="205"/>
      <c r="I631" s="205"/>
      <c r="J631" s="205"/>
      <c r="K631" s="205"/>
      <c r="L631" s="205"/>
      <c r="M631" s="205"/>
      <c r="N631" s="205"/>
      <c r="O631" s="205"/>
    </row>
    <row r="632" spans="2:15" x14ac:dyDescent="0.25">
      <c r="B632" s="203"/>
      <c r="C632" s="205"/>
      <c r="D632" s="205"/>
      <c r="E632" s="205"/>
      <c r="F632" s="205"/>
      <c r="G632" s="205"/>
      <c r="H632" s="205"/>
      <c r="I632" s="205"/>
      <c r="J632" s="205"/>
      <c r="K632" s="205"/>
      <c r="L632" s="205"/>
      <c r="M632" s="205"/>
      <c r="N632" s="205"/>
      <c r="O632" s="205"/>
    </row>
    <row r="633" spans="2:15" x14ac:dyDescent="0.25">
      <c r="B633" s="203"/>
      <c r="C633" s="205"/>
      <c r="D633" s="205"/>
      <c r="E633" s="205"/>
      <c r="F633" s="205"/>
      <c r="G633" s="205"/>
      <c r="H633" s="205"/>
      <c r="I633" s="205"/>
      <c r="J633" s="205"/>
      <c r="K633" s="205"/>
      <c r="L633" s="205"/>
      <c r="M633" s="205"/>
      <c r="N633" s="205"/>
      <c r="O633" s="205"/>
    </row>
    <row r="636" spans="2:15" x14ac:dyDescent="0.25">
      <c r="C636" s="197" t="s">
        <v>257</v>
      </c>
      <c r="D636" s="197"/>
      <c r="E636" s="197" t="s">
        <v>258</v>
      </c>
      <c r="F636" s="197"/>
      <c r="G636" s="197" t="s">
        <v>259</v>
      </c>
      <c r="H636" s="197"/>
      <c r="I636" s="197" t="s">
        <v>260</v>
      </c>
      <c r="J636" s="197"/>
      <c r="K636" s="199" t="s">
        <v>261</v>
      </c>
      <c r="L636" s="199"/>
      <c r="M636" s="197" t="s">
        <v>262</v>
      </c>
      <c r="N636" s="197"/>
      <c r="O636" s="197"/>
    </row>
    <row r="637" spans="2:15" x14ac:dyDescent="0.25">
      <c r="C637" s="198"/>
      <c r="D637" s="198"/>
      <c r="E637" s="198"/>
      <c r="F637" s="198"/>
      <c r="G637" s="198"/>
      <c r="H637" s="198"/>
      <c r="I637" s="198"/>
      <c r="J637" s="198"/>
      <c r="K637" s="200"/>
      <c r="L637" s="200"/>
      <c r="M637" s="198"/>
      <c r="N637" s="198"/>
      <c r="O637" s="198"/>
    </row>
    <row r="638" spans="2:15" ht="15.75" customHeight="1" x14ac:dyDescent="0.25">
      <c r="B638" s="202">
        <v>11</v>
      </c>
      <c r="C638" s="205" t="s">
        <v>275</v>
      </c>
      <c r="D638" s="205"/>
      <c r="E638" s="205" t="s">
        <v>270</v>
      </c>
      <c r="F638" s="205"/>
      <c r="G638" s="205" t="s">
        <v>393</v>
      </c>
      <c r="H638" s="205"/>
      <c r="I638" s="205" t="s">
        <v>393</v>
      </c>
      <c r="J638" s="217"/>
      <c r="K638" s="212" t="s">
        <v>438</v>
      </c>
      <c r="L638" s="213"/>
      <c r="M638" s="216" t="s">
        <v>276</v>
      </c>
      <c r="N638" s="205"/>
      <c r="O638" s="205"/>
    </row>
    <row r="639" spans="2:15" x14ac:dyDescent="0.25">
      <c r="B639" s="202"/>
      <c r="C639" s="205"/>
      <c r="D639" s="205"/>
      <c r="E639" s="205"/>
      <c r="F639" s="205"/>
      <c r="G639" s="205"/>
      <c r="H639" s="205"/>
      <c r="I639" s="205"/>
      <c r="J639" s="217"/>
      <c r="K639" s="212"/>
      <c r="L639" s="213"/>
      <c r="M639" s="216"/>
      <c r="N639" s="205"/>
      <c r="O639" s="205"/>
    </row>
    <row r="640" spans="2:15" ht="15.75" customHeight="1" x14ac:dyDescent="0.25">
      <c r="B640" s="202"/>
      <c r="C640" s="205"/>
      <c r="D640" s="205"/>
      <c r="E640" s="205"/>
      <c r="F640" s="205"/>
      <c r="G640" s="205"/>
      <c r="H640" s="205"/>
      <c r="I640" s="205"/>
      <c r="J640" s="217"/>
      <c r="K640" s="73"/>
      <c r="L640" s="74"/>
      <c r="M640" s="216"/>
      <c r="N640" s="205"/>
      <c r="O640" s="205"/>
    </row>
    <row r="641" spans="2:15" x14ac:dyDescent="0.25">
      <c r="B641" s="202"/>
      <c r="C641" s="205"/>
      <c r="D641" s="205"/>
      <c r="E641" s="205"/>
      <c r="F641" s="205"/>
      <c r="G641" s="205"/>
      <c r="H641" s="205"/>
      <c r="I641" s="205"/>
      <c r="J641" s="217"/>
      <c r="K641" s="73"/>
      <c r="L641" s="74"/>
      <c r="M641" s="216"/>
      <c r="N641" s="205"/>
      <c r="O641" s="205"/>
    </row>
    <row r="642" spans="2:15" x14ac:dyDescent="0.25">
      <c r="C642" s="205"/>
      <c r="D642" s="205"/>
      <c r="E642" s="205"/>
      <c r="F642" s="205"/>
      <c r="G642" s="205"/>
      <c r="H642" s="205"/>
      <c r="I642" s="205"/>
      <c r="J642" s="205"/>
      <c r="K642" s="208"/>
      <c r="L642" s="213"/>
      <c r="M642" s="216"/>
      <c r="N642" s="205"/>
      <c r="O642" s="205"/>
    </row>
    <row r="643" spans="2:15" x14ac:dyDescent="0.25">
      <c r="C643" s="205"/>
      <c r="D643" s="205"/>
      <c r="E643" s="205"/>
      <c r="F643" s="205"/>
      <c r="G643" s="205"/>
      <c r="H643" s="205"/>
      <c r="I643" s="205"/>
      <c r="J643" s="205"/>
      <c r="K643" s="214"/>
      <c r="L643" s="215"/>
      <c r="M643" s="216"/>
      <c r="N643" s="205"/>
      <c r="O643" s="205"/>
    </row>
    <row r="646" spans="2:15" x14ac:dyDescent="0.25">
      <c r="C646" s="197" t="s">
        <v>257</v>
      </c>
      <c r="D646" s="197"/>
      <c r="E646" s="197" t="s">
        <v>258</v>
      </c>
      <c r="F646" s="197"/>
      <c r="G646" s="197" t="s">
        <v>259</v>
      </c>
      <c r="H646" s="197"/>
      <c r="I646" s="197" t="s">
        <v>260</v>
      </c>
      <c r="J646" s="197"/>
      <c r="K646" s="199" t="s">
        <v>261</v>
      </c>
      <c r="L646" s="199"/>
      <c r="M646" s="197" t="s">
        <v>262</v>
      </c>
      <c r="N646" s="197"/>
      <c r="O646" s="197"/>
    </row>
    <row r="647" spans="2:15" x14ac:dyDescent="0.25">
      <c r="C647" s="198"/>
      <c r="D647" s="198"/>
      <c r="E647" s="198"/>
      <c r="F647" s="198"/>
      <c r="G647" s="198"/>
      <c r="H647" s="198"/>
      <c r="I647" s="198"/>
      <c r="J647" s="198"/>
      <c r="K647" s="200"/>
      <c r="L647" s="200"/>
      <c r="M647" s="198"/>
      <c r="N647" s="198"/>
      <c r="O647" s="198"/>
    </row>
    <row r="648" spans="2:15" x14ac:dyDescent="0.25">
      <c r="B648" s="203">
        <v>12</v>
      </c>
      <c r="C648" s="205" t="s">
        <v>181</v>
      </c>
      <c r="D648" s="205"/>
      <c r="E648" s="205" t="s">
        <v>272</v>
      </c>
      <c r="F648" s="205"/>
      <c r="G648" s="205" t="s">
        <v>393</v>
      </c>
      <c r="H648" s="205"/>
      <c r="I648" s="205" t="s">
        <v>393</v>
      </c>
      <c r="J648" s="205"/>
      <c r="K648" s="205" t="s">
        <v>393</v>
      </c>
      <c r="L648" s="205"/>
      <c r="M648" s="205" t="s">
        <v>439</v>
      </c>
      <c r="N648" s="205"/>
      <c r="O648" s="205"/>
    </row>
    <row r="649" spans="2:15" x14ac:dyDescent="0.25">
      <c r="B649" s="203"/>
      <c r="C649" s="205"/>
      <c r="D649" s="205"/>
      <c r="E649" s="205"/>
      <c r="F649" s="205"/>
      <c r="G649" s="205"/>
      <c r="H649" s="205"/>
      <c r="I649" s="205"/>
      <c r="J649" s="205"/>
      <c r="K649" s="205"/>
      <c r="L649" s="205"/>
      <c r="M649" s="205"/>
      <c r="N649" s="205"/>
      <c r="O649" s="205"/>
    </row>
    <row r="650" spans="2:15" x14ac:dyDescent="0.25">
      <c r="B650" s="203"/>
      <c r="C650" s="205"/>
      <c r="D650" s="205"/>
      <c r="E650" s="205"/>
      <c r="F650" s="205"/>
      <c r="G650" s="205"/>
      <c r="H650" s="205"/>
      <c r="I650" s="205"/>
      <c r="J650" s="205"/>
      <c r="K650" s="205"/>
      <c r="L650" s="205"/>
      <c r="M650" s="205"/>
      <c r="N650" s="205"/>
      <c r="O650" s="205"/>
    </row>
    <row r="651" spans="2:15" x14ac:dyDescent="0.25">
      <c r="B651" s="203"/>
      <c r="C651" s="205"/>
      <c r="D651" s="205"/>
      <c r="E651" s="205"/>
      <c r="F651" s="205"/>
      <c r="G651" s="205"/>
      <c r="H651" s="205"/>
      <c r="I651" s="205"/>
      <c r="J651" s="205"/>
      <c r="K651" s="205"/>
      <c r="L651" s="205"/>
      <c r="M651" s="205"/>
      <c r="N651" s="205"/>
      <c r="O651" s="205"/>
    </row>
    <row r="654" spans="2:15" x14ac:dyDescent="0.25">
      <c r="C654" s="197" t="s">
        <v>257</v>
      </c>
      <c r="D654" s="197"/>
      <c r="E654" s="197" t="s">
        <v>258</v>
      </c>
      <c r="F654" s="197"/>
      <c r="G654" s="197" t="s">
        <v>259</v>
      </c>
      <c r="H654" s="197"/>
      <c r="I654" s="197" t="s">
        <v>260</v>
      </c>
      <c r="J654" s="197"/>
      <c r="K654" s="199" t="s">
        <v>261</v>
      </c>
      <c r="L654" s="199"/>
      <c r="M654" s="197" t="s">
        <v>262</v>
      </c>
      <c r="N654" s="197"/>
      <c r="O654" s="197"/>
    </row>
    <row r="655" spans="2:15" x14ac:dyDescent="0.25">
      <c r="C655" s="198"/>
      <c r="D655" s="198"/>
      <c r="E655" s="198"/>
      <c r="F655" s="198"/>
      <c r="G655" s="198"/>
      <c r="H655" s="198"/>
      <c r="I655" s="198"/>
      <c r="J655" s="198"/>
      <c r="K655" s="200"/>
      <c r="L655" s="200"/>
      <c r="M655" s="198"/>
      <c r="N655" s="198"/>
      <c r="O655" s="198"/>
    </row>
    <row r="656" spans="2:15" ht="15.75" customHeight="1" x14ac:dyDescent="0.25">
      <c r="B656" s="203">
        <v>13</v>
      </c>
      <c r="C656" s="218" t="s">
        <v>182</v>
      </c>
      <c r="D656" s="219"/>
      <c r="E656" s="218" t="s">
        <v>277</v>
      </c>
      <c r="F656" s="219"/>
      <c r="G656" s="218"/>
      <c r="H656" s="219"/>
      <c r="I656" s="218" t="s">
        <v>256</v>
      </c>
      <c r="J656" s="219"/>
      <c r="K656" s="205" t="s">
        <v>393</v>
      </c>
      <c r="L656" s="205"/>
      <c r="M656" s="205"/>
      <c r="N656" s="205"/>
      <c r="O656" s="205"/>
    </row>
    <row r="657" spans="1:20" x14ac:dyDescent="0.25">
      <c r="B657" s="203"/>
      <c r="C657" s="210"/>
      <c r="D657" s="211"/>
      <c r="E657" s="210"/>
      <c r="F657" s="211"/>
      <c r="G657" s="210"/>
      <c r="H657" s="211"/>
      <c r="I657" s="210"/>
      <c r="J657" s="211"/>
      <c r="K657" s="205"/>
      <c r="L657" s="205"/>
      <c r="M657" s="205"/>
      <c r="N657" s="205"/>
      <c r="O657" s="205"/>
    </row>
    <row r="658" spans="1:20" x14ac:dyDescent="0.25">
      <c r="B658" s="203"/>
      <c r="C658" s="218" t="s">
        <v>278</v>
      </c>
      <c r="D658" s="219"/>
      <c r="E658" s="218" t="s">
        <v>256</v>
      </c>
      <c r="F658" s="219"/>
      <c r="G658" s="218" t="s">
        <v>256</v>
      </c>
      <c r="H658" s="219"/>
      <c r="I658" s="218" t="s">
        <v>256</v>
      </c>
      <c r="J658" s="219"/>
      <c r="K658" s="205"/>
      <c r="L658" s="205"/>
      <c r="M658" s="205"/>
      <c r="N658" s="205"/>
      <c r="O658" s="205"/>
    </row>
    <row r="659" spans="1:20" x14ac:dyDescent="0.25">
      <c r="B659" s="203"/>
      <c r="C659" s="210"/>
      <c r="D659" s="211"/>
      <c r="E659" s="210"/>
      <c r="F659" s="211"/>
      <c r="G659" s="210"/>
      <c r="H659" s="211"/>
      <c r="I659" s="210"/>
      <c r="J659" s="211"/>
      <c r="K659" s="205"/>
      <c r="L659" s="205"/>
      <c r="M659" s="205"/>
      <c r="N659" s="205"/>
      <c r="O659" s="205"/>
    </row>
    <row r="660" spans="1:20" ht="15.75" customHeight="1" x14ac:dyDescent="0.25">
      <c r="C660" s="218" t="s">
        <v>279</v>
      </c>
      <c r="D660" s="219"/>
      <c r="E660" s="218" t="s">
        <v>277</v>
      </c>
      <c r="F660" s="219"/>
      <c r="G660" s="218" t="s">
        <v>277</v>
      </c>
      <c r="H660" s="219"/>
      <c r="I660" s="218" t="s">
        <v>256</v>
      </c>
      <c r="J660" s="219"/>
      <c r="K660" s="205"/>
      <c r="L660" s="205"/>
      <c r="M660" s="205"/>
      <c r="N660" s="205"/>
      <c r="O660" s="205"/>
    </row>
    <row r="661" spans="1:20" x14ac:dyDescent="0.25">
      <c r="C661" s="210"/>
      <c r="D661" s="211"/>
      <c r="E661" s="210"/>
      <c r="F661" s="211"/>
      <c r="G661" s="210"/>
      <c r="H661" s="211"/>
      <c r="I661" s="210"/>
      <c r="J661" s="211"/>
      <c r="K661" s="205"/>
      <c r="L661" s="205"/>
      <c r="M661" s="205"/>
      <c r="N661" s="205"/>
      <c r="O661" s="205"/>
    </row>
    <row r="663" spans="1:20" ht="9.9499999999999993" customHeight="1" x14ac:dyDescent="0.25">
      <c r="A663" s="5"/>
      <c r="B663" s="5"/>
      <c r="C663" s="5"/>
      <c r="D663" s="5"/>
      <c r="E663" s="5"/>
      <c r="F663" s="5"/>
      <c r="G663" s="5"/>
      <c r="H663" s="5"/>
      <c r="I663" s="5"/>
      <c r="J663" s="5"/>
      <c r="K663" s="5"/>
      <c r="L663" s="5"/>
      <c r="M663" s="5"/>
      <c r="N663" s="5"/>
      <c r="O663" s="5"/>
      <c r="P663" s="5"/>
      <c r="Q663" s="5"/>
      <c r="R663" s="5"/>
      <c r="S663" s="5"/>
      <c r="T663" s="5"/>
    </row>
    <row r="665" spans="1:20" ht="20.25" x14ac:dyDescent="0.3">
      <c r="B665" s="2" t="s">
        <v>282</v>
      </c>
    </row>
    <row r="666" spans="1:20" x14ac:dyDescent="0.25">
      <c r="B666" s="18" t="s">
        <v>441</v>
      </c>
      <c r="C666" s="3"/>
      <c r="D666" s="3"/>
      <c r="E666" s="3"/>
      <c r="F666" s="3"/>
      <c r="G666" s="3"/>
    </row>
    <row r="667" spans="1:20" x14ac:dyDescent="0.25">
      <c r="B667" s="18" t="s">
        <v>474</v>
      </c>
    </row>
    <row r="668" spans="1:20" x14ac:dyDescent="0.25">
      <c r="B668" s="1" t="s">
        <v>475</v>
      </c>
    </row>
    <row r="670" spans="1:20" x14ac:dyDescent="0.25">
      <c r="B670" s="18"/>
    </row>
    <row r="671" spans="1:20" ht="15.75" customHeight="1" x14ac:dyDescent="0.25">
      <c r="C671" s="197" t="s">
        <v>257</v>
      </c>
      <c r="D671" s="197"/>
      <c r="E671" s="197" t="s">
        <v>283</v>
      </c>
      <c r="F671" s="197"/>
      <c r="G671" s="197" t="s">
        <v>284</v>
      </c>
      <c r="H671" s="197"/>
      <c r="I671" s="220" t="s">
        <v>285</v>
      </c>
      <c r="J671" s="220"/>
      <c r="K671" s="220" t="s">
        <v>230</v>
      </c>
      <c r="L671" s="220"/>
    </row>
    <row r="672" spans="1:20" x14ac:dyDescent="0.25">
      <c r="C672" s="198"/>
      <c r="D672" s="198"/>
      <c r="E672" s="198"/>
      <c r="F672" s="198"/>
      <c r="G672" s="198"/>
      <c r="H672" s="198"/>
      <c r="I672" s="221"/>
      <c r="J672" s="221"/>
      <c r="K672" s="221"/>
      <c r="L672" s="221"/>
    </row>
    <row r="673" spans="2:12" x14ac:dyDescent="0.25">
      <c r="C673" s="198"/>
      <c r="D673" s="198"/>
      <c r="E673" s="198"/>
      <c r="F673" s="198"/>
      <c r="G673" s="198"/>
      <c r="H673" s="198"/>
      <c r="I673" s="221"/>
      <c r="J673" s="221"/>
      <c r="K673" s="221"/>
      <c r="L673" s="221"/>
    </row>
    <row r="674" spans="2:12" x14ac:dyDescent="0.25">
      <c r="B674" s="203">
        <v>1</v>
      </c>
      <c r="C674" s="218" t="s">
        <v>286</v>
      </c>
      <c r="D674" s="219"/>
      <c r="E674" s="218" t="s">
        <v>287</v>
      </c>
      <c r="F674" s="219"/>
      <c r="G674" s="218" t="s">
        <v>288</v>
      </c>
      <c r="H674" s="219"/>
      <c r="I674" s="218" t="s">
        <v>287</v>
      </c>
      <c r="J674" s="219"/>
      <c r="K674" s="218" t="s">
        <v>256</v>
      </c>
      <c r="L674" s="219"/>
    </row>
    <row r="675" spans="2:12" x14ac:dyDescent="0.25">
      <c r="B675" s="203"/>
      <c r="C675" s="210"/>
      <c r="D675" s="211"/>
      <c r="E675" s="210"/>
      <c r="F675" s="211"/>
      <c r="G675" s="210"/>
      <c r="H675" s="211"/>
      <c r="I675" s="210"/>
      <c r="J675" s="211"/>
      <c r="K675" s="210"/>
      <c r="L675" s="211"/>
    </row>
    <row r="678" spans="2:12" x14ac:dyDescent="0.25">
      <c r="C678" s="197" t="s">
        <v>257</v>
      </c>
      <c r="D678" s="197"/>
      <c r="E678" s="197" t="s">
        <v>283</v>
      </c>
      <c r="F678" s="197"/>
      <c r="G678" s="197" t="s">
        <v>284</v>
      </c>
      <c r="H678" s="197"/>
      <c r="I678" s="220" t="s">
        <v>285</v>
      </c>
      <c r="J678" s="220"/>
      <c r="K678" s="220" t="s">
        <v>230</v>
      </c>
      <c r="L678" s="220"/>
    </row>
    <row r="679" spans="2:12" x14ac:dyDescent="0.25">
      <c r="C679" s="198"/>
      <c r="D679" s="198"/>
      <c r="E679" s="198"/>
      <c r="F679" s="198"/>
      <c r="G679" s="198"/>
      <c r="H679" s="198"/>
      <c r="I679" s="221"/>
      <c r="J679" s="221"/>
      <c r="K679" s="221"/>
      <c r="L679" s="221"/>
    </row>
    <row r="680" spans="2:12" x14ac:dyDescent="0.25">
      <c r="C680" s="198"/>
      <c r="D680" s="198"/>
      <c r="E680" s="198"/>
      <c r="F680" s="198"/>
      <c r="G680" s="198"/>
      <c r="H680" s="198"/>
      <c r="I680" s="221"/>
      <c r="J680" s="221"/>
      <c r="K680" s="221"/>
      <c r="L680" s="221"/>
    </row>
    <row r="681" spans="2:12" x14ac:dyDescent="0.25">
      <c r="B681" s="203">
        <v>2</v>
      </c>
      <c r="C681" s="218" t="s">
        <v>289</v>
      </c>
      <c r="D681" s="219"/>
      <c r="E681" s="218" t="s">
        <v>287</v>
      </c>
      <c r="F681" s="219"/>
      <c r="G681" s="218" t="s">
        <v>288</v>
      </c>
      <c r="H681" s="219"/>
      <c r="I681" s="218" t="s">
        <v>287</v>
      </c>
      <c r="J681" s="219"/>
      <c r="K681" s="218" t="s">
        <v>256</v>
      </c>
      <c r="L681" s="219"/>
    </row>
    <row r="682" spans="2:12" x14ac:dyDescent="0.25">
      <c r="B682" s="203"/>
      <c r="C682" s="210"/>
      <c r="D682" s="211"/>
      <c r="E682" s="210"/>
      <c r="F682" s="211"/>
      <c r="G682" s="210"/>
      <c r="H682" s="211"/>
      <c r="I682" s="210"/>
      <c r="J682" s="211"/>
      <c r="K682" s="210"/>
      <c r="L682" s="211"/>
    </row>
    <row r="685" spans="2:12" ht="15.75" customHeight="1" x14ac:dyDescent="0.25">
      <c r="C685" s="197" t="s">
        <v>257</v>
      </c>
      <c r="D685" s="197"/>
      <c r="E685" s="197" t="s">
        <v>284</v>
      </c>
      <c r="F685" s="197"/>
      <c r="G685" s="197" t="s">
        <v>284</v>
      </c>
      <c r="H685" s="197"/>
    </row>
    <row r="686" spans="2:12" x14ac:dyDescent="0.25">
      <c r="C686" s="198"/>
      <c r="D686" s="198"/>
      <c r="E686" s="198"/>
      <c r="F686" s="198"/>
      <c r="G686" s="198"/>
      <c r="H686" s="198"/>
    </row>
    <row r="687" spans="2:12" x14ac:dyDescent="0.25">
      <c r="C687" s="198"/>
      <c r="D687" s="198"/>
      <c r="E687" s="198"/>
      <c r="F687" s="198"/>
      <c r="G687" s="198"/>
      <c r="H687" s="198"/>
    </row>
    <row r="688" spans="2:12" x14ac:dyDescent="0.25">
      <c r="B688" s="203">
        <v>3</v>
      </c>
      <c r="C688" s="222" t="s">
        <v>290</v>
      </c>
      <c r="D688" s="223"/>
      <c r="E688" s="222" t="s">
        <v>291</v>
      </c>
      <c r="F688" s="223"/>
      <c r="G688" s="222" t="s">
        <v>292</v>
      </c>
      <c r="H688" s="223"/>
    </row>
    <row r="689" spans="2:8" x14ac:dyDescent="0.25">
      <c r="B689" s="203"/>
      <c r="C689" s="224"/>
      <c r="D689" s="225"/>
      <c r="E689" s="224"/>
      <c r="F689" s="225"/>
      <c r="G689" s="224"/>
      <c r="H689" s="225"/>
    </row>
    <row r="690" spans="2:8" x14ac:dyDescent="0.25">
      <c r="C690" s="226" t="s">
        <v>303</v>
      </c>
      <c r="D690" s="226"/>
      <c r="E690" s="227" t="s">
        <v>287</v>
      </c>
      <c r="F690" s="227"/>
      <c r="G690" s="227" t="s">
        <v>287</v>
      </c>
      <c r="H690" s="227"/>
    </row>
    <row r="691" spans="2:8" x14ac:dyDescent="0.25">
      <c r="C691" s="226" t="s">
        <v>304</v>
      </c>
      <c r="D691" s="226"/>
      <c r="E691" s="227" t="s">
        <v>293</v>
      </c>
      <c r="F691" s="227"/>
      <c r="G691" s="227" t="s">
        <v>314</v>
      </c>
      <c r="H691" s="227"/>
    </row>
    <row r="692" spans="2:8" x14ac:dyDescent="0.25">
      <c r="C692" s="226" t="s">
        <v>305</v>
      </c>
      <c r="D692" s="226"/>
      <c r="E692" s="227" t="s">
        <v>294</v>
      </c>
      <c r="F692" s="227"/>
      <c r="G692" s="227" t="s">
        <v>315</v>
      </c>
      <c r="H692" s="227"/>
    </row>
    <row r="693" spans="2:8" x14ac:dyDescent="0.25">
      <c r="C693" s="226" t="s">
        <v>306</v>
      </c>
      <c r="D693" s="226"/>
      <c r="E693" s="227" t="s">
        <v>295</v>
      </c>
      <c r="F693" s="227"/>
      <c r="G693" s="227" t="s">
        <v>316</v>
      </c>
      <c r="H693" s="227"/>
    </row>
    <row r="694" spans="2:8" x14ac:dyDescent="0.25">
      <c r="C694" s="226" t="s">
        <v>307</v>
      </c>
      <c r="D694" s="226"/>
      <c r="E694" s="227" t="s">
        <v>296</v>
      </c>
      <c r="F694" s="227"/>
      <c r="G694" s="227" t="s">
        <v>317</v>
      </c>
      <c r="H694" s="227"/>
    </row>
    <row r="695" spans="2:8" x14ac:dyDescent="0.25">
      <c r="C695" s="226" t="s">
        <v>308</v>
      </c>
      <c r="D695" s="226"/>
      <c r="E695" s="227" t="s">
        <v>297</v>
      </c>
      <c r="F695" s="227"/>
      <c r="G695" s="227" t="s">
        <v>318</v>
      </c>
      <c r="H695" s="227"/>
    </row>
    <row r="696" spans="2:8" x14ac:dyDescent="0.25">
      <c r="C696" s="226" t="s">
        <v>309</v>
      </c>
      <c r="D696" s="226"/>
      <c r="E696" s="227" t="s">
        <v>298</v>
      </c>
      <c r="F696" s="227"/>
      <c r="G696" s="227" t="s">
        <v>319</v>
      </c>
      <c r="H696" s="227"/>
    </row>
    <row r="697" spans="2:8" x14ac:dyDescent="0.25">
      <c r="C697" s="226" t="s">
        <v>310</v>
      </c>
      <c r="D697" s="226"/>
      <c r="E697" s="227" t="s">
        <v>299</v>
      </c>
      <c r="F697" s="227"/>
      <c r="G697" s="227" t="s">
        <v>320</v>
      </c>
      <c r="H697" s="227"/>
    </row>
    <row r="698" spans="2:8" x14ac:dyDescent="0.25">
      <c r="C698" s="226" t="s">
        <v>311</v>
      </c>
      <c r="D698" s="226"/>
      <c r="E698" s="227" t="s">
        <v>300</v>
      </c>
      <c r="F698" s="227"/>
      <c r="G698" s="227" t="s">
        <v>321</v>
      </c>
      <c r="H698" s="227"/>
    </row>
    <row r="699" spans="2:8" x14ac:dyDescent="0.25">
      <c r="C699" s="226" t="s">
        <v>312</v>
      </c>
      <c r="D699" s="226"/>
      <c r="E699" s="227" t="s">
        <v>301</v>
      </c>
      <c r="F699" s="227"/>
      <c r="G699" s="227" t="s">
        <v>322</v>
      </c>
      <c r="H699" s="227"/>
    </row>
    <row r="700" spans="2:8" x14ac:dyDescent="0.25">
      <c r="C700" s="226" t="s">
        <v>313</v>
      </c>
      <c r="D700" s="226"/>
      <c r="E700" s="227" t="s">
        <v>302</v>
      </c>
      <c r="F700" s="227"/>
      <c r="G700" s="227" t="s">
        <v>323</v>
      </c>
      <c r="H700" s="227"/>
    </row>
    <row r="701" spans="2:8" x14ac:dyDescent="0.25">
      <c r="C701" s="38" t="s">
        <v>324</v>
      </c>
      <c r="D701" s="37"/>
      <c r="E701" s="37"/>
      <c r="F701" s="37"/>
    </row>
    <row r="702" spans="2:8" x14ac:dyDescent="0.25">
      <c r="C702" s="37"/>
    </row>
    <row r="703" spans="2:8" x14ac:dyDescent="0.25">
      <c r="C703" s="37"/>
    </row>
    <row r="704" spans="2:8" ht="15.75" customHeight="1" x14ac:dyDescent="0.25">
      <c r="C704" s="197" t="s">
        <v>257</v>
      </c>
      <c r="D704" s="197"/>
      <c r="E704" s="197" t="s">
        <v>284</v>
      </c>
      <c r="F704" s="197"/>
      <c r="G704" s="197" t="s">
        <v>284</v>
      </c>
      <c r="H704" s="197"/>
    </row>
    <row r="705" spans="2:9" x14ac:dyDescent="0.25">
      <c r="C705" s="198"/>
      <c r="D705" s="198"/>
      <c r="E705" s="198"/>
      <c r="F705" s="198"/>
      <c r="G705" s="198"/>
      <c r="H705" s="198"/>
    </row>
    <row r="706" spans="2:9" x14ac:dyDescent="0.25">
      <c r="C706" s="198"/>
      <c r="D706" s="198"/>
      <c r="E706" s="198"/>
      <c r="F706" s="198"/>
      <c r="G706" s="198"/>
      <c r="H706" s="198"/>
    </row>
    <row r="707" spans="2:9" x14ac:dyDescent="0.25">
      <c r="B707" s="203">
        <v>4</v>
      </c>
      <c r="C707" s="222" t="s">
        <v>325</v>
      </c>
      <c r="D707" s="223"/>
      <c r="E707" s="222" t="s">
        <v>442</v>
      </c>
      <c r="F707" s="223"/>
      <c r="G707" s="222" t="s">
        <v>443</v>
      </c>
      <c r="H707" s="223"/>
    </row>
    <row r="708" spans="2:9" x14ac:dyDescent="0.25">
      <c r="B708" s="203"/>
      <c r="C708" s="224"/>
      <c r="D708" s="225"/>
      <c r="E708" s="224"/>
      <c r="F708" s="225"/>
      <c r="G708" s="224"/>
      <c r="H708" s="225"/>
    </row>
    <row r="709" spans="2:9" x14ac:dyDescent="0.25">
      <c r="C709" s="228" t="s">
        <v>332</v>
      </c>
      <c r="D709" s="228"/>
      <c r="E709" s="227"/>
      <c r="F709" s="227"/>
      <c r="G709" s="227"/>
      <c r="H709" s="227"/>
    </row>
    <row r="710" spans="2:9" x14ac:dyDescent="0.25">
      <c r="C710" s="228" t="s">
        <v>333</v>
      </c>
      <c r="D710" s="228"/>
      <c r="E710" s="227">
        <v>1</v>
      </c>
      <c r="F710" s="227"/>
      <c r="G710" s="227"/>
      <c r="H710" s="227"/>
    </row>
    <row r="711" spans="2:9" x14ac:dyDescent="0.25">
      <c r="C711" s="228" t="s">
        <v>334</v>
      </c>
      <c r="D711" s="228"/>
      <c r="E711" s="227"/>
      <c r="F711" s="227"/>
      <c r="G711" s="227">
        <v>1</v>
      </c>
      <c r="H711" s="227"/>
    </row>
    <row r="712" spans="2:9" x14ac:dyDescent="0.25">
      <c r="C712" s="228" t="s">
        <v>335</v>
      </c>
      <c r="D712" s="228"/>
      <c r="E712" s="227">
        <v>2</v>
      </c>
      <c r="F712" s="227"/>
      <c r="G712" s="227">
        <v>0</v>
      </c>
      <c r="H712" s="227"/>
      <c r="I712" s="18" t="s">
        <v>326</v>
      </c>
    </row>
    <row r="713" spans="2:9" x14ac:dyDescent="0.25">
      <c r="C713" s="228" t="s">
        <v>336</v>
      </c>
      <c r="D713" s="228"/>
      <c r="E713" s="227">
        <v>1</v>
      </c>
      <c r="F713" s="227"/>
      <c r="G713" s="227">
        <v>1</v>
      </c>
      <c r="H713" s="227"/>
    </row>
    <row r="714" spans="2:9" x14ac:dyDescent="0.25">
      <c r="C714" s="228" t="s">
        <v>337</v>
      </c>
      <c r="D714" s="228"/>
      <c r="E714" s="227"/>
      <c r="F714" s="227"/>
      <c r="G714" s="227">
        <v>2</v>
      </c>
      <c r="H714" s="227"/>
    </row>
    <row r="715" spans="2:9" x14ac:dyDescent="0.25">
      <c r="C715" s="228" t="s">
        <v>338</v>
      </c>
      <c r="D715" s="228"/>
      <c r="E715" s="227">
        <v>3</v>
      </c>
      <c r="F715" s="227"/>
      <c r="G715" s="227"/>
      <c r="H715" s="227"/>
    </row>
    <row r="716" spans="2:9" x14ac:dyDescent="0.25">
      <c r="C716" s="228" t="s">
        <v>340</v>
      </c>
      <c r="D716" s="228"/>
      <c r="E716" s="227">
        <v>2</v>
      </c>
      <c r="F716" s="227"/>
      <c r="G716" s="227">
        <v>1</v>
      </c>
      <c r="H716" s="227"/>
    </row>
    <row r="717" spans="2:9" x14ac:dyDescent="0.25">
      <c r="C717" s="228" t="s">
        <v>339</v>
      </c>
      <c r="D717" s="228"/>
      <c r="E717" s="227">
        <v>1</v>
      </c>
      <c r="F717" s="227"/>
      <c r="G717" s="227">
        <v>2</v>
      </c>
      <c r="H717" s="227"/>
    </row>
    <row r="718" spans="2:9" x14ac:dyDescent="0.25">
      <c r="C718" s="228" t="s">
        <v>341</v>
      </c>
      <c r="D718" s="228"/>
      <c r="E718" s="227"/>
      <c r="F718" s="227"/>
      <c r="G718" s="227">
        <v>3</v>
      </c>
      <c r="H718" s="227"/>
    </row>
    <row r="719" spans="2:9" x14ac:dyDescent="0.25">
      <c r="C719" s="228" t="s">
        <v>342</v>
      </c>
      <c r="D719" s="228"/>
      <c r="E719" s="227">
        <v>3</v>
      </c>
      <c r="F719" s="227"/>
      <c r="G719" s="227">
        <v>1</v>
      </c>
      <c r="H719" s="227"/>
    </row>
    <row r="720" spans="2:9" x14ac:dyDescent="0.25">
      <c r="C720" s="228" t="s">
        <v>343</v>
      </c>
      <c r="D720" s="228"/>
      <c r="E720" s="227">
        <v>2</v>
      </c>
      <c r="F720" s="227"/>
      <c r="G720" s="227">
        <v>2</v>
      </c>
      <c r="H720" s="227"/>
    </row>
    <row r="721" spans="1:20" x14ac:dyDescent="0.25">
      <c r="C721" s="228" t="s">
        <v>344</v>
      </c>
      <c r="D721" s="228"/>
      <c r="E721" s="227">
        <v>5</v>
      </c>
      <c r="F721" s="227"/>
      <c r="G721" s="227"/>
      <c r="H721" s="227"/>
    </row>
    <row r="722" spans="1:20" x14ac:dyDescent="0.25">
      <c r="C722" s="228" t="s">
        <v>345</v>
      </c>
      <c r="D722" s="228"/>
      <c r="E722" s="227"/>
      <c r="F722" s="227"/>
      <c r="G722" s="227">
        <v>4</v>
      </c>
      <c r="H722" s="227"/>
    </row>
    <row r="723" spans="1:20" x14ac:dyDescent="0.25">
      <c r="C723" s="228" t="s">
        <v>346</v>
      </c>
      <c r="D723" s="228"/>
      <c r="E723" s="227">
        <v>3</v>
      </c>
      <c r="F723" s="227"/>
      <c r="G723" s="227">
        <v>2</v>
      </c>
      <c r="H723" s="227"/>
    </row>
    <row r="724" spans="1:20" x14ac:dyDescent="0.25">
      <c r="C724" s="228" t="s">
        <v>347</v>
      </c>
      <c r="D724" s="228"/>
      <c r="E724" s="227">
        <v>6</v>
      </c>
      <c r="F724" s="227"/>
      <c r="G724" s="227"/>
      <c r="H724" s="227"/>
    </row>
    <row r="725" spans="1:20" x14ac:dyDescent="0.25">
      <c r="C725" s="228" t="s">
        <v>348</v>
      </c>
      <c r="D725" s="228"/>
      <c r="E725" s="227">
        <v>1</v>
      </c>
      <c r="F725" s="227"/>
      <c r="G725" s="227">
        <v>4</v>
      </c>
      <c r="H725" s="227"/>
    </row>
    <row r="726" spans="1:20" x14ac:dyDescent="0.25">
      <c r="C726" s="228" t="s">
        <v>349</v>
      </c>
      <c r="D726" s="228"/>
      <c r="E726" s="227"/>
      <c r="F726" s="227"/>
      <c r="G726" s="227">
        <v>5</v>
      </c>
      <c r="H726" s="227"/>
    </row>
    <row r="728" spans="1:20" ht="9.9499999999999993" customHeight="1" x14ac:dyDescent="0.25">
      <c r="A728" s="5"/>
      <c r="B728" s="5"/>
      <c r="C728" s="5"/>
      <c r="D728" s="5"/>
      <c r="E728" s="5"/>
      <c r="F728" s="5"/>
      <c r="G728" s="5"/>
      <c r="H728" s="5"/>
      <c r="I728" s="5"/>
      <c r="J728" s="5"/>
      <c r="K728" s="5"/>
      <c r="L728" s="5"/>
      <c r="M728" s="5"/>
      <c r="N728" s="5"/>
      <c r="O728" s="5"/>
      <c r="P728" s="5"/>
      <c r="Q728" s="5"/>
      <c r="R728" s="5"/>
      <c r="S728" s="5"/>
      <c r="T728" s="5"/>
    </row>
    <row r="730" spans="1:20" ht="20.25" x14ac:dyDescent="0.3">
      <c r="B730" s="65" t="s">
        <v>327</v>
      </c>
      <c r="C730" s="66"/>
      <c r="D730" s="66"/>
      <c r="E730" s="66"/>
    </row>
    <row r="732" spans="1:20" x14ac:dyDescent="0.25">
      <c r="B732" s="3" t="s">
        <v>331</v>
      </c>
    </row>
    <row r="733" spans="1:20" x14ac:dyDescent="0.25">
      <c r="B733" s="7" t="s">
        <v>350</v>
      </c>
      <c r="J733" s="64"/>
    </row>
    <row r="734" spans="1:20" x14ac:dyDescent="0.25">
      <c r="B734" s="7" t="s">
        <v>351</v>
      </c>
    </row>
    <row r="735" spans="1:20" x14ac:dyDescent="0.25">
      <c r="B735" s="7" t="s">
        <v>352</v>
      </c>
    </row>
    <row r="736" spans="1:20" x14ac:dyDescent="0.25">
      <c r="B736" s="1" t="s">
        <v>40</v>
      </c>
      <c r="L736" s="1" t="str">
        <f t="shared" ref="L736" si="15">LOWER(B736)</f>
        <v/>
      </c>
    </row>
    <row r="737" spans="2:2" x14ac:dyDescent="0.25">
      <c r="B737" s="3" t="s">
        <v>328</v>
      </c>
    </row>
    <row r="738" spans="2:2" x14ac:dyDescent="0.25">
      <c r="B738" s="7" t="s">
        <v>354</v>
      </c>
    </row>
    <row r="739" spans="2:2" x14ac:dyDescent="0.25">
      <c r="B739" s="7" t="s">
        <v>353</v>
      </c>
    </row>
    <row r="740" spans="2:2" x14ac:dyDescent="0.25">
      <c r="B740" s="1" t="s">
        <v>40</v>
      </c>
    </row>
    <row r="741" spans="2:2" x14ac:dyDescent="0.25">
      <c r="B741" s="3" t="s">
        <v>329</v>
      </c>
    </row>
    <row r="742" spans="2:2" x14ac:dyDescent="0.25">
      <c r="B742" s="7" t="s">
        <v>355</v>
      </c>
    </row>
    <row r="743" spans="2:2" x14ac:dyDescent="0.25">
      <c r="B743" s="1" t="s">
        <v>40</v>
      </c>
    </row>
    <row r="744" spans="2:2" x14ac:dyDescent="0.25">
      <c r="B744" s="3" t="s">
        <v>361</v>
      </c>
    </row>
    <row r="745" spans="2:2" x14ac:dyDescent="0.25">
      <c r="B745" s="7" t="s">
        <v>363</v>
      </c>
    </row>
    <row r="746" spans="2:2" x14ac:dyDescent="0.25">
      <c r="B746" s="7" t="s">
        <v>356</v>
      </c>
    </row>
    <row r="747" spans="2:2" x14ac:dyDescent="0.25">
      <c r="B747" s="7" t="s">
        <v>357</v>
      </c>
    </row>
    <row r="748" spans="2:2" x14ac:dyDescent="0.25">
      <c r="B748" s="7" t="s">
        <v>358</v>
      </c>
    </row>
    <row r="749" spans="2:2" x14ac:dyDescent="0.25">
      <c r="B749" s="7" t="s">
        <v>364</v>
      </c>
    </row>
    <row r="750" spans="2:2" x14ac:dyDescent="0.25">
      <c r="B750" s="1" t="s">
        <v>40</v>
      </c>
    </row>
    <row r="751" spans="2:2" x14ac:dyDescent="0.25">
      <c r="B751" s="3" t="s">
        <v>330</v>
      </c>
    </row>
    <row r="752" spans="2:2" x14ac:dyDescent="0.25">
      <c r="B752" s="7" t="s">
        <v>359</v>
      </c>
    </row>
    <row r="753" spans="1:20" x14ac:dyDescent="0.25">
      <c r="B753" s="7" t="s">
        <v>365</v>
      </c>
    </row>
    <row r="754" spans="1:20" x14ac:dyDescent="0.25">
      <c r="B754" s="7" t="s">
        <v>366</v>
      </c>
    </row>
    <row r="755" spans="1:20" x14ac:dyDescent="0.25">
      <c r="B755" s="1" t="s">
        <v>40</v>
      </c>
    </row>
    <row r="756" spans="1:20" x14ac:dyDescent="0.25">
      <c r="B756" s="3" t="s">
        <v>362</v>
      </c>
    </row>
    <row r="757" spans="1:20" x14ac:dyDescent="0.25">
      <c r="B757" s="7" t="s">
        <v>360</v>
      </c>
    </row>
    <row r="758" spans="1:20" x14ac:dyDescent="0.25">
      <c r="B758" s="7" t="s">
        <v>367</v>
      </c>
    </row>
    <row r="759" spans="1:20" x14ac:dyDescent="0.25">
      <c r="B759" s="7" t="s">
        <v>368</v>
      </c>
    </row>
    <row r="761" spans="1:20" ht="9.9499999999999993" customHeight="1" x14ac:dyDescent="0.25">
      <c r="A761" s="5"/>
      <c r="B761" s="5"/>
      <c r="C761" s="5"/>
      <c r="D761" s="5"/>
      <c r="E761" s="5"/>
      <c r="F761" s="5"/>
      <c r="G761" s="5"/>
      <c r="H761" s="5"/>
      <c r="I761" s="5"/>
      <c r="J761" s="5"/>
      <c r="K761" s="5"/>
      <c r="L761" s="5"/>
      <c r="M761" s="5"/>
      <c r="N761" s="5"/>
      <c r="O761" s="5"/>
      <c r="P761" s="5"/>
      <c r="Q761" s="5"/>
      <c r="R761" s="5"/>
      <c r="S761" s="5"/>
      <c r="T761" s="5"/>
    </row>
  </sheetData>
  <sheetProtection algorithmName="SHA-512" hashValue="TWaHAxqsUUDrPDfm+8EE5g6+NXdqEJ/B/DDE9lzizevyBWTSEkwcogZRe5RcaVKccFnaMP6HWQFMnpDxyWVbDQ==" saltValue="nNjzNBtrED3s6Vwm8pLTCg==" spinCount="100000" sheet="1" selectLockedCells="1"/>
  <mergeCells count="712">
    <mergeCell ref="G726:H726"/>
    <mergeCell ref="E722:F722"/>
    <mergeCell ref="E723:F723"/>
    <mergeCell ref="C722:D722"/>
    <mergeCell ref="C723:D723"/>
    <mergeCell ref="C724:D724"/>
    <mergeCell ref="C725:D725"/>
    <mergeCell ref="C726:D726"/>
    <mergeCell ref="L236:M236"/>
    <mergeCell ref="E724:F724"/>
    <mergeCell ref="E725:F725"/>
    <mergeCell ref="E726:F726"/>
    <mergeCell ref="G714:H714"/>
    <mergeCell ref="C715:D715"/>
    <mergeCell ref="E715:F715"/>
    <mergeCell ref="G715:H715"/>
    <mergeCell ref="C716:D716"/>
    <mergeCell ref="E716:F716"/>
    <mergeCell ref="G716:H716"/>
    <mergeCell ref="G720:H720"/>
    <mergeCell ref="G721:H721"/>
    <mergeCell ref="G717:H717"/>
    <mergeCell ref="C718:D718"/>
    <mergeCell ref="C717:D717"/>
    <mergeCell ref="E717:F717"/>
    <mergeCell ref="C720:D720"/>
    <mergeCell ref="C721:D721"/>
    <mergeCell ref="C714:D714"/>
    <mergeCell ref="E714:F714"/>
    <mergeCell ref="G722:H722"/>
    <mergeCell ref="G723:H723"/>
    <mergeCell ref="G724:H724"/>
    <mergeCell ref="G725:H725"/>
    <mergeCell ref="E721:F721"/>
    <mergeCell ref="G718:H718"/>
    <mergeCell ref="G719:H719"/>
    <mergeCell ref="E720:F720"/>
    <mergeCell ref="E718:F718"/>
    <mergeCell ref="C719:D719"/>
    <mergeCell ref="E719:F719"/>
    <mergeCell ref="C711:D711"/>
    <mergeCell ref="E711:F711"/>
    <mergeCell ref="G711:H711"/>
    <mergeCell ref="C712:D712"/>
    <mergeCell ref="E712:F712"/>
    <mergeCell ref="G712:H712"/>
    <mergeCell ref="C713:D713"/>
    <mergeCell ref="E713:F713"/>
    <mergeCell ref="G713:H713"/>
    <mergeCell ref="B707:B708"/>
    <mergeCell ref="C707:D708"/>
    <mergeCell ref="E707:F708"/>
    <mergeCell ref="G707:H708"/>
    <mergeCell ref="C709:D709"/>
    <mergeCell ref="E709:F709"/>
    <mergeCell ref="G709:H709"/>
    <mergeCell ref="C710:D710"/>
    <mergeCell ref="E710:F710"/>
    <mergeCell ref="G710:H710"/>
    <mergeCell ref="G700:H700"/>
    <mergeCell ref="C704:D706"/>
    <mergeCell ref="E704:F706"/>
    <mergeCell ref="G704:H706"/>
    <mergeCell ref="C695:D695"/>
    <mergeCell ref="C696:D696"/>
    <mergeCell ref="C697:D697"/>
    <mergeCell ref="C698:D698"/>
    <mergeCell ref="C699:D699"/>
    <mergeCell ref="C700:D700"/>
    <mergeCell ref="E699:F699"/>
    <mergeCell ref="E700:F700"/>
    <mergeCell ref="E695:F695"/>
    <mergeCell ref="E696:F696"/>
    <mergeCell ref="E697:F697"/>
    <mergeCell ref="E698:F698"/>
    <mergeCell ref="G695:H695"/>
    <mergeCell ref="G696:H696"/>
    <mergeCell ref="G697:H697"/>
    <mergeCell ref="G698:H698"/>
    <mergeCell ref="G699:H699"/>
    <mergeCell ref="B688:B689"/>
    <mergeCell ref="C688:D689"/>
    <mergeCell ref="E688:F689"/>
    <mergeCell ref="G688:H689"/>
    <mergeCell ref="C690:D690"/>
    <mergeCell ref="C691:D691"/>
    <mergeCell ref="C692:D692"/>
    <mergeCell ref="C693:D693"/>
    <mergeCell ref="C694:D694"/>
    <mergeCell ref="G690:H690"/>
    <mergeCell ref="G691:H691"/>
    <mergeCell ref="G692:H692"/>
    <mergeCell ref="G693:H693"/>
    <mergeCell ref="G694:H694"/>
    <mergeCell ref="E690:F690"/>
    <mergeCell ref="E691:F691"/>
    <mergeCell ref="E692:F692"/>
    <mergeCell ref="E693:F693"/>
    <mergeCell ref="E694:F694"/>
    <mergeCell ref="B681:B682"/>
    <mergeCell ref="C681:D682"/>
    <mergeCell ref="E681:F682"/>
    <mergeCell ref="G681:H682"/>
    <mergeCell ref="I681:J682"/>
    <mergeCell ref="K681:L682"/>
    <mergeCell ref="C685:D687"/>
    <mergeCell ref="E685:F687"/>
    <mergeCell ref="G685:H687"/>
    <mergeCell ref="C674:D675"/>
    <mergeCell ref="E674:F675"/>
    <mergeCell ref="G674:H675"/>
    <mergeCell ref="I674:J675"/>
    <mergeCell ref="K671:L673"/>
    <mergeCell ref="K674:L675"/>
    <mergeCell ref="B674:B675"/>
    <mergeCell ref="C678:D680"/>
    <mergeCell ref="E678:F680"/>
    <mergeCell ref="G678:H680"/>
    <mergeCell ref="I678:J680"/>
    <mergeCell ref="K678:L680"/>
    <mergeCell ref="C660:D661"/>
    <mergeCell ref="E660:F661"/>
    <mergeCell ref="G660:H661"/>
    <mergeCell ref="I660:J661"/>
    <mergeCell ref="K656:L661"/>
    <mergeCell ref="M656:O661"/>
    <mergeCell ref="C671:D673"/>
    <mergeCell ref="E671:F673"/>
    <mergeCell ref="G671:H673"/>
    <mergeCell ref="I671:J673"/>
    <mergeCell ref="B656:B659"/>
    <mergeCell ref="C656:D657"/>
    <mergeCell ref="C658:D659"/>
    <mergeCell ref="E656:F657"/>
    <mergeCell ref="G656:H657"/>
    <mergeCell ref="I656:J657"/>
    <mergeCell ref="E658:F659"/>
    <mergeCell ref="G658:H659"/>
    <mergeCell ref="I658:J659"/>
    <mergeCell ref="B648:B651"/>
    <mergeCell ref="C648:D651"/>
    <mergeCell ref="E648:F651"/>
    <mergeCell ref="G648:H651"/>
    <mergeCell ref="I648:J651"/>
    <mergeCell ref="K648:L651"/>
    <mergeCell ref="M648:O651"/>
    <mergeCell ref="C654:D655"/>
    <mergeCell ref="E654:F655"/>
    <mergeCell ref="G654:H655"/>
    <mergeCell ref="I654:J655"/>
    <mergeCell ref="K654:L655"/>
    <mergeCell ref="M654:O655"/>
    <mergeCell ref="K642:L643"/>
    <mergeCell ref="M638:O643"/>
    <mergeCell ref="I638:J643"/>
    <mergeCell ref="G638:H643"/>
    <mergeCell ref="E638:F643"/>
    <mergeCell ref="C638:D643"/>
    <mergeCell ref="C646:D647"/>
    <mergeCell ref="E646:F647"/>
    <mergeCell ref="G646:H647"/>
    <mergeCell ref="I646:J647"/>
    <mergeCell ref="K646:L647"/>
    <mergeCell ref="M646:O647"/>
    <mergeCell ref="C636:D637"/>
    <mergeCell ref="E636:F637"/>
    <mergeCell ref="G636:H637"/>
    <mergeCell ref="I636:J637"/>
    <mergeCell ref="K636:L637"/>
    <mergeCell ref="M636:O637"/>
    <mergeCell ref="B638:B641"/>
    <mergeCell ref="K638:L639"/>
    <mergeCell ref="C628:D629"/>
    <mergeCell ref="E628:F629"/>
    <mergeCell ref="G628:H629"/>
    <mergeCell ref="I628:J629"/>
    <mergeCell ref="K628:L629"/>
    <mergeCell ref="M628:O629"/>
    <mergeCell ref="B630:B633"/>
    <mergeCell ref="C630:D633"/>
    <mergeCell ref="E630:F633"/>
    <mergeCell ref="G630:H633"/>
    <mergeCell ref="I630:J633"/>
    <mergeCell ref="K630:L633"/>
    <mergeCell ref="M630:O633"/>
    <mergeCell ref="C620:D621"/>
    <mergeCell ref="E620:F621"/>
    <mergeCell ref="G620:H621"/>
    <mergeCell ref="I620:J621"/>
    <mergeCell ref="K620:L621"/>
    <mergeCell ref="M620:O621"/>
    <mergeCell ref="B622:B625"/>
    <mergeCell ref="C622:D625"/>
    <mergeCell ref="E622:F625"/>
    <mergeCell ref="G622:H625"/>
    <mergeCell ref="I622:J625"/>
    <mergeCell ref="K622:L625"/>
    <mergeCell ref="M622:O625"/>
    <mergeCell ref="K604:L609"/>
    <mergeCell ref="E614:F617"/>
    <mergeCell ref="C614:D617"/>
    <mergeCell ref="G614:H617"/>
    <mergeCell ref="I614:J617"/>
    <mergeCell ref="K614:L617"/>
    <mergeCell ref="M614:O617"/>
    <mergeCell ref="B614:B617"/>
    <mergeCell ref="M604:O609"/>
    <mergeCell ref="I604:J609"/>
    <mergeCell ref="G604:H609"/>
    <mergeCell ref="E604:F609"/>
    <mergeCell ref="C604:D609"/>
    <mergeCell ref="B604:B609"/>
    <mergeCell ref="C612:D613"/>
    <mergeCell ref="E612:F613"/>
    <mergeCell ref="G612:H613"/>
    <mergeCell ref="I612:J613"/>
    <mergeCell ref="K612:L613"/>
    <mergeCell ref="M612:O613"/>
    <mergeCell ref="C602:D603"/>
    <mergeCell ref="E602:F603"/>
    <mergeCell ref="G602:H603"/>
    <mergeCell ref="I602:J603"/>
    <mergeCell ref="K602:L603"/>
    <mergeCell ref="M602:O603"/>
    <mergeCell ref="C596:D597"/>
    <mergeCell ref="E596:F597"/>
    <mergeCell ref="G596:H597"/>
    <mergeCell ref="I596:J597"/>
    <mergeCell ref="K596:L597"/>
    <mergeCell ref="M596:O597"/>
    <mergeCell ref="B598:B599"/>
    <mergeCell ref="C598:D599"/>
    <mergeCell ref="E598:F599"/>
    <mergeCell ref="G598:H599"/>
    <mergeCell ref="I598:J599"/>
    <mergeCell ref="K598:L599"/>
    <mergeCell ref="M598:O599"/>
    <mergeCell ref="C590:D591"/>
    <mergeCell ref="E590:F591"/>
    <mergeCell ref="G590:H591"/>
    <mergeCell ref="I590:J591"/>
    <mergeCell ref="K590:L591"/>
    <mergeCell ref="M590:O591"/>
    <mergeCell ref="B592:B593"/>
    <mergeCell ref="C592:D593"/>
    <mergeCell ref="E592:F593"/>
    <mergeCell ref="G592:H593"/>
    <mergeCell ref="I592:J593"/>
    <mergeCell ref="K592:L593"/>
    <mergeCell ref="M592:O593"/>
    <mergeCell ref="C584:D585"/>
    <mergeCell ref="E584:F585"/>
    <mergeCell ref="G584:H585"/>
    <mergeCell ref="I584:J585"/>
    <mergeCell ref="K584:L585"/>
    <mergeCell ref="M584:O585"/>
    <mergeCell ref="B586:B587"/>
    <mergeCell ref="C586:D587"/>
    <mergeCell ref="E586:F587"/>
    <mergeCell ref="G586:H587"/>
    <mergeCell ref="I586:J587"/>
    <mergeCell ref="K586:L587"/>
    <mergeCell ref="M586:O587"/>
    <mergeCell ref="C578:D579"/>
    <mergeCell ref="E578:F579"/>
    <mergeCell ref="G578:H579"/>
    <mergeCell ref="I578:J579"/>
    <mergeCell ref="K578:L579"/>
    <mergeCell ref="M578:O579"/>
    <mergeCell ref="B580:B581"/>
    <mergeCell ref="C580:D581"/>
    <mergeCell ref="E580:F581"/>
    <mergeCell ref="G580:H581"/>
    <mergeCell ref="I580:J581"/>
    <mergeCell ref="K580:L581"/>
    <mergeCell ref="M580:O581"/>
    <mergeCell ref="B564:B569"/>
    <mergeCell ref="C572:D573"/>
    <mergeCell ref="E572:F573"/>
    <mergeCell ref="G572:H573"/>
    <mergeCell ref="I572:J573"/>
    <mergeCell ref="K572:L573"/>
    <mergeCell ref="M572:O573"/>
    <mergeCell ref="B574:B575"/>
    <mergeCell ref="C574:D575"/>
    <mergeCell ref="E574:F575"/>
    <mergeCell ref="G574:H575"/>
    <mergeCell ref="I574:J575"/>
    <mergeCell ref="K574:L575"/>
    <mergeCell ref="M574:O575"/>
    <mergeCell ref="M568:O569"/>
    <mergeCell ref="K564:L569"/>
    <mergeCell ref="I564:J569"/>
    <mergeCell ref="G564:H569"/>
    <mergeCell ref="E564:F569"/>
    <mergeCell ref="C564:D569"/>
    <mergeCell ref="M564:O565"/>
    <mergeCell ref="M566:O567"/>
    <mergeCell ref="C562:D563"/>
    <mergeCell ref="E562:F563"/>
    <mergeCell ref="G562:H563"/>
    <mergeCell ref="I562:J563"/>
    <mergeCell ref="K562:L563"/>
    <mergeCell ref="M562:O563"/>
    <mergeCell ref="C551:I551"/>
    <mergeCell ref="M396:O396"/>
    <mergeCell ref="I403:L403"/>
    <mergeCell ref="M403:O403"/>
    <mergeCell ref="M397:O397"/>
    <mergeCell ref="M398:O398"/>
    <mergeCell ref="M399:O399"/>
    <mergeCell ref="M400:O400"/>
    <mergeCell ref="M401:O401"/>
    <mergeCell ref="M412:O412"/>
    <mergeCell ref="M413:O413"/>
    <mergeCell ref="M414:O414"/>
    <mergeCell ref="M415:O415"/>
    <mergeCell ref="M416:O416"/>
    <mergeCell ref="C414:G414"/>
    <mergeCell ref="C415:G415"/>
    <mergeCell ref="C416:G416"/>
    <mergeCell ref="M417:O417"/>
    <mergeCell ref="M418:O418"/>
    <mergeCell ref="M419:O419"/>
    <mergeCell ref="M420:O420"/>
    <mergeCell ref="M421:O421"/>
    <mergeCell ref="C417:G417"/>
    <mergeCell ref="C418:G418"/>
    <mergeCell ref="C394:G394"/>
    <mergeCell ref="C395:G395"/>
    <mergeCell ref="C396:G396"/>
    <mergeCell ref="C397:G397"/>
    <mergeCell ref="C398:G398"/>
    <mergeCell ref="C399:G399"/>
    <mergeCell ref="C419:G419"/>
    <mergeCell ref="C420:G420"/>
    <mergeCell ref="C421:G421"/>
    <mergeCell ref="C400:G400"/>
    <mergeCell ref="C401:G401"/>
    <mergeCell ref="M392:O392"/>
    <mergeCell ref="M393:O393"/>
    <mergeCell ref="C389:G389"/>
    <mergeCell ref="C390:G390"/>
    <mergeCell ref="C391:G391"/>
    <mergeCell ref="C392:G392"/>
    <mergeCell ref="C393:G393"/>
    <mergeCell ref="M394:O394"/>
    <mergeCell ref="M395:O395"/>
    <mergeCell ref="I380:L380"/>
    <mergeCell ref="M380:O380"/>
    <mergeCell ref="M387:O387"/>
    <mergeCell ref="M388:O388"/>
    <mergeCell ref="C387:G387"/>
    <mergeCell ref="C388:G388"/>
    <mergeCell ref="M389:O389"/>
    <mergeCell ref="M390:O390"/>
    <mergeCell ref="M391:O391"/>
    <mergeCell ref="C312:F312"/>
    <mergeCell ref="F321:F323"/>
    <mergeCell ref="G321:G323"/>
    <mergeCell ref="H321:H323"/>
    <mergeCell ref="I321:I323"/>
    <mergeCell ref="J321:J323"/>
    <mergeCell ref="K321:K323"/>
    <mergeCell ref="L321:L323"/>
    <mergeCell ref="M311:O311"/>
    <mergeCell ref="M312:O312"/>
    <mergeCell ref="M314:O314"/>
    <mergeCell ref="N321:O323"/>
    <mergeCell ref="C321:D323"/>
    <mergeCell ref="I314:L314"/>
    <mergeCell ref="C310:F310"/>
    <mergeCell ref="C311:F311"/>
    <mergeCell ref="M301:O302"/>
    <mergeCell ref="M303:O303"/>
    <mergeCell ref="M304:O304"/>
    <mergeCell ref="M305:O305"/>
    <mergeCell ref="M306:O306"/>
    <mergeCell ref="M307:O307"/>
    <mergeCell ref="M308:O308"/>
    <mergeCell ref="M309:O309"/>
    <mergeCell ref="M310:O310"/>
    <mergeCell ref="J301:J302"/>
    <mergeCell ref="H301:H302"/>
    <mergeCell ref="C303:F303"/>
    <mergeCell ref="C304:F304"/>
    <mergeCell ref="C305:F305"/>
    <mergeCell ref="C306:F306"/>
    <mergeCell ref="C307:F307"/>
    <mergeCell ref="C308:F308"/>
    <mergeCell ref="C309:F309"/>
    <mergeCell ref="G19:S19"/>
    <mergeCell ref="G21:S21"/>
    <mergeCell ref="C2:O3"/>
    <mergeCell ref="F234:F235"/>
    <mergeCell ref="I234:I235"/>
    <mergeCell ref="G11:S13"/>
    <mergeCell ref="G15:S15"/>
    <mergeCell ref="G16:S16"/>
    <mergeCell ref="G17:S17"/>
    <mergeCell ref="G18:S18"/>
    <mergeCell ref="L222:M222"/>
    <mergeCell ref="D222:E222"/>
    <mergeCell ref="J222:K222"/>
    <mergeCell ref="B46:E55"/>
    <mergeCell ref="D40:E45"/>
    <mergeCell ref="L238:M238"/>
    <mergeCell ref="L239:M239"/>
    <mergeCell ref="J239:K239"/>
    <mergeCell ref="J240:K240"/>
    <mergeCell ref="J241:K241"/>
    <mergeCell ref="J242:K242"/>
    <mergeCell ref="J243:K243"/>
    <mergeCell ref="J234:K235"/>
    <mergeCell ref="G240:H240"/>
    <mergeCell ref="G241:H241"/>
    <mergeCell ref="G242:H242"/>
    <mergeCell ref="G243:H243"/>
    <mergeCell ref="G234:H235"/>
    <mergeCell ref="J236:K236"/>
    <mergeCell ref="J237:K237"/>
    <mergeCell ref="J238:K238"/>
    <mergeCell ref="G236:H236"/>
    <mergeCell ref="G237:H237"/>
    <mergeCell ref="G238:H238"/>
    <mergeCell ref="G239:H239"/>
    <mergeCell ref="N244:O244"/>
    <mergeCell ref="N234:O235"/>
    <mergeCell ref="C236:E236"/>
    <mergeCell ref="C237:E237"/>
    <mergeCell ref="C238:E238"/>
    <mergeCell ref="C239:E239"/>
    <mergeCell ref="C240:E240"/>
    <mergeCell ref="C241:E241"/>
    <mergeCell ref="C242:E242"/>
    <mergeCell ref="C243:E243"/>
    <mergeCell ref="N238:O238"/>
    <mergeCell ref="N239:O239"/>
    <mergeCell ref="N240:O240"/>
    <mergeCell ref="N241:O241"/>
    <mergeCell ref="N242:O242"/>
    <mergeCell ref="N243:O243"/>
    <mergeCell ref="L240:M240"/>
    <mergeCell ref="L241:M241"/>
    <mergeCell ref="L242:M242"/>
    <mergeCell ref="L243:M243"/>
    <mergeCell ref="L234:M235"/>
    <mergeCell ref="N236:O236"/>
    <mergeCell ref="N237:O237"/>
    <mergeCell ref="L237:M237"/>
    <mergeCell ref="N247:O247"/>
    <mergeCell ref="N249:O249"/>
    <mergeCell ref="I247:M247"/>
    <mergeCell ref="K246:N246"/>
    <mergeCell ref="I249:L249"/>
    <mergeCell ref="F261:F262"/>
    <mergeCell ref="G261:H262"/>
    <mergeCell ref="I261:I262"/>
    <mergeCell ref="J261:K262"/>
    <mergeCell ref="L261:M262"/>
    <mergeCell ref="C265:E265"/>
    <mergeCell ref="G265:H265"/>
    <mergeCell ref="J265:K265"/>
    <mergeCell ref="L265:M265"/>
    <mergeCell ref="N265:O265"/>
    <mergeCell ref="N261:O262"/>
    <mergeCell ref="G263:H263"/>
    <mergeCell ref="J263:K263"/>
    <mergeCell ref="L263:M263"/>
    <mergeCell ref="N263:O263"/>
    <mergeCell ref="C263:E263"/>
    <mergeCell ref="C264:E264"/>
    <mergeCell ref="G264:H264"/>
    <mergeCell ref="J264:K264"/>
    <mergeCell ref="L264:M264"/>
    <mergeCell ref="N264:O264"/>
    <mergeCell ref="M293:O293"/>
    <mergeCell ref="C288:J288"/>
    <mergeCell ref="C289:J289"/>
    <mergeCell ref="C290:J290"/>
    <mergeCell ref="C291:J291"/>
    <mergeCell ref="M288:O288"/>
    <mergeCell ref="M289:O289"/>
    <mergeCell ref="M290:O290"/>
    <mergeCell ref="M291:O291"/>
    <mergeCell ref="I293:L293"/>
    <mergeCell ref="M280:O281"/>
    <mergeCell ref="N269:O269"/>
    <mergeCell ref="C268:E268"/>
    <mergeCell ref="G268:H268"/>
    <mergeCell ref="I274:L274"/>
    <mergeCell ref="J268:K268"/>
    <mergeCell ref="L268:M268"/>
    <mergeCell ref="N268:O268"/>
    <mergeCell ref="C266:E266"/>
    <mergeCell ref="G266:H266"/>
    <mergeCell ref="J266:K266"/>
    <mergeCell ref="L266:M266"/>
    <mergeCell ref="N266:O266"/>
    <mergeCell ref="C267:E267"/>
    <mergeCell ref="G267:H267"/>
    <mergeCell ref="J267:K267"/>
    <mergeCell ref="L267:M267"/>
    <mergeCell ref="N267:O267"/>
    <mergeCell ref="K271:N271"/>
    <mergeCell ref="I272:M272"/>
    <mergeCell ref="N272:O272"/>
    <mergeCell ref="N274:O274"/>
    <mergeCell ref="M282:O282"/>
    <mergeCell ref="M283:O283"/>
    <mergeCell ref="M284:O284"/>
    <mergeCell ref="M285:O285"/>
    <mergeCell ref="M286:O286"/>
    <mergeCell ref="M287:O287"/>
    <mergeCell ref="C282:J282"/>
    <mergeCell ref="C283:J283"/>
    <mergeCell ref="C284:J284"/>
    <mergeCell ref="C285:J285"/>
    <mergeCell ref="C286:J286"/>
    <mergeCell ref="C287:J287"/>
    <mergeCell ref="M422:O422"/>
    <mergeCell ref="M423:O423"/>
    <mergeCell ref="M424:O424"/>
    <mergeCell ref="M425:O425"/>
    <mergeCell ref="M426:O426"/>
    <mergeCell ref="C422:G422"/>
    <mergeCell ref="C423:G423"/>
    <mergeCell ref="C424:G424"/>
    <mergeCell ref="C425:G425"/>
    <mergeCell ref="C426:G426"/>
    <mergeCell ref="M444:O444"/>
    <mergeCell ref="M440:O440"/>
    <mergeCell ref="M441:O441"/>
    <mergeCell ref="M435:O435"/>
    <mergeCell ref="M436:O436"/>
    <mergeCell ref="M437:O437"/>
    <mergeCell ref="M438:O438"/>
    <mergeCell ref="M439:O439"/>
    <mergeCell ref="I428:L428"/>
    <mergeCell ref="M428:O428"/>
    <mergeCell ref="I446:L446"/>
    <mergeCell ref="M446:O446"/>
    <mergeCell ref="M385:O386"/>
    <mergeCell ref="M410:O411"/>
    <mergeCell ref="M433:O434"/>
    <mergeCell ref="M451:O453"/>
    <mergeCell ref="M454:O454"/>
    <mergeCell ref="M455:O455"/>
    <mergeCell ref="C454:G454"/>
    <mergeCell ref="C455:G455"/>
    <mergeCell ref="C435:G435"/>
    <mergeCell ref="C436:G436"/>
    <mergeCell ref="C437:G437"/>
    <mergeCell ref="C438:G438"/>
    <mergeCell ref="C439:G439"/>
    <mergeCell ref="C440:G440"/>
    <mergeCell ref="C441:G441"/>
    <mergeCell ref="C442:G442"/>
    <mergeCell ref="C443:G443"/>
    <mergeCell ref="C444:G444"/>
    <mergeCell ref="C412:G412"/>
    <mergeCell ref="C413:G413"/>
    <mergeCell ref="M442:O442"/>
    <mergeCell ref="M443:O443"/>
    <mergeCell ref="M456:O456"/>
    <mergeCell ref="M457:O457"/>
    <mergeCell ref="M458:O458"/>
    <mergeCell ref="M459:O459"/>
    <mergeCell ref="M460:O460"/>
    <mergeCell ref="C456:G456"/>
    <mergeCell ref="C457:G457"/>
    <mergeCell ref="C458:G458"/>
    <mergeCell ref="C459:G459"/>
    <mergeCell ref="C460:G460"/>
    <mergeCell ref="M466:O466"/>
    <mergeCell ref="M467:O467"/>
    <mergeCell ref="M468:O468"/>
    <mergeCell ref="I469:L469"/>
    <mergeCell ref="M469:O469"/>
    <mergeCell ref="C466:G466"/>
    <mergeCell ref="C467:G467"/>
    <mergeCell ref="C468:G468"/>
    <mergeCell ref="M461:O461"/>
    <mergeCell ref="M462:O462"/>
    <mergeCell ref="M463:O463"/>
    <mergeCell ref="M464:O464"/>
    <mergeCell ref="M465:O465"/>
    <mergeCell ref="C461:G461"/>
    <mergeCell ref="C462:G462"/>
    <mergeCell ref="C463:G463"/>
    <mergeCell ref="C464:G464"/>
    <mergeCell ref="C465:G465"/>
    <mergeCell ref="C476:G476"/>
    <mergeCell ref="C477:G477"/>
    <mergeCell ref="C478:G478"/>
    <mergeCell ref="M483:O483"/>
    <mergeCell ref="C483:G483"/>
    <mergeCell ref="C484:G484"/>
    <mergeCell ref="C485:G485"/>
    <mergeCell ref="M479:O479"/>
    <mergeCell ref="M480:O480"/>
    <mergeCell ref="M481:O481"/>
    <mergeCell ref="M482:O482"/>
    <mergeCell ref="C479:G479"/>
    <mergeCell ref="C480:G480"/>
    <mergeCell ref="C481:G481"/>
    <mergeCell ref="C482:G482"/>
    <mergeCell ref="J496:L496"/>
    <mergeCell ref="M486:O486"/>
    <mergeCell ref="I486:L486"/>
    <mergeCell ref="I489:L489"/>
    <mergeCell ref="M489:O489"/>
    <mergeCell ref="M484:O484"/>
    <mergeCell ref="M485:O485"/>
    <mergeCell ref="M474:O475"/>
    <mergeCell ref="M476:O476"/>
    <mergeCell ref="M477:O477"/>
    <mergeCell ref="M478:O478"/>
    <mergeCell ref="L497:L498"/>
    <mergeCell ref="N497:O498"/>
    <mergeCell ref="F497:F498"/>
    <mergeCell ref="C499:E499"/>
    <mergeCell ref="N499:O499"/>
    <mergeCell ref="C500:E500"/>
    <mergeCell ref="N500:O500"/>
    <mergeCell ref="C501:E501"/>
    <mergeCell ref="N501:O501"/>
    <mergeCell ref="G497:G498"/>
    <mergeCell ref="J497:J498"/>
    <mergeCell ref="F496:H496"/>
    <mergeCell ref="C514:I514"/>
    <mergeCell ref="C515:I515"/>
    <mergeCell ref="C516:I516"/>
    <mergeCell ref="C517:I517"/>
    <mergeCell ref="C518:I518"/>
    <mergeCell ref="M519:O519"/>
    <mergeCell ref="M520:O520"/>
    <mergeCell ref="C519:I519"/>
    <mergeCell ref="C520:I520"/>
    <mergeCell ref="M514:O514"/>
    <mergeCell ref="M515:O515"/>
    <mergeCell ref="M516:O516"/>
    <mergeCell ref="M517:O517"/>
    <mergeCell ref="M518:O518"/>
    <mergeCell ref="I504:L504"/>
    <mergeCell ref="N504:O504"/>
    <mergeCell ref="M509:O510"/>
    <mergeCell ref="M513:O513"/>
    <mergeCell ref="M512:O512"/>
    <mergeCell ref="C502:E502"/>
    <mergeCell ref="N502:O502"/>
    <mergeCell ref="H497:H498"/>
    <mergeCell ref="K497:K498"/>
    <mergeCell ref="C513:I513"/>
    <mergeCell ref="C545:I545"/>
    <mergeCell ref="M545:O545"/>
    <mergeCell ref="M548:O549"/>
    <mergeCell ref="C549:I549"/>
    <mergeCell ref="C550:I550"/>
    <mergeCell ref="M550:O550"/>
    <mergeCell ref="C539:I539"/>
    <mergeCell ref="M539:O539"/>
    <mergeCell ref="I540:L540"/>
    <mergeCell ref="M540:O540"/>
    <mergeCell ref="C544:I544"/>
    <mergeCell ref="N326:O326"/>
    <mergeCell ref="N330:O330"/>
    <mergeCell ref="N334:O334"/>
    <mergeCell ref="N338:O338"/>
    <mergeCell ref="N342:O342"/>
    <mergeCell ref="N346:O346"/>
    <mergeCell ref="N350:O350"/>
    <mergeCell ref="N354:O354"/>
    <mergeCell ref="I521:L521"/>
    <mergeCell ref="M521:O521"/>
    <mergeCell ref="C511:I511"/>
    <mergeCell ref="C512:I512"/>
    <mergeCell ref="N378:O378"/>
    <mergeCell ref="N358:O358"/>
    <mergeCell ref="N362:O362"/>
    <mergeCell ref="N368:O368"/>
    <mergeCell ref="N369:O369"/>
    <mergeCell ref="N370:O370"/>
    <mergeCell ref="N375:O375"/>
    <mergeCell ref="N376:O376"/>
    <mergeCell ref="N377:O377"/>
    <mergeCell ref="N364:O364"/>
    <mergeCell ref="N371:O371"/>
    <mergeCell ref="M511:O511"/>
    <mergeCell ref="I553:L553"/>
    <mergeCell ref="M553:O553"/>
    <mergeCell ref="M538:O538"/>
    <mergeCell ref="M528:O529"/>
    <mergeCell ref="C530:I530"/>
    <mergeCell ref="M530:O530"/>
    <mergeCell ref="C531:I531"/>
    <mergeCell ref="M531:O531"/>
    <mergeCell ref="C532:I532"/>
    <mergeCell ref="M532:O532"/>
    <mergeCell ref="C533:I533"/>
    <mergeCell ref="M533:O533"/>
    <mergeCell ref="C538:I538"/>
    <mergeCell ref="C529:I529"/>
    <mergeCell ref="C534:I534"/>
    <mergeCell ref="M534:O534"/>
    <mergeCell ref="C535:I535"/>
    <mergeCell ref="M535:O535"/>
    <mergeCell ref="C536:I536"/>
    <mergeCell ref="M536:O536"/>
    <mergeCell ref="C537:I537"/>
    <mergeCell ref="M537:O537"/>
    <mergeCell ref="M543:O544"/>
  </mergeCells>
  <phoneticPr fontId="27" type="noConversion"/>
  <dataValidations count="1">
    <dataValidation type="list" allowBlank="1" showInputMessage="1" showErrorMessage="1" sqref="C222" xr:uid="{4EB096E8-503F-4741-9DA3-441D160A610B}">
      <formula1>"Gold,Silver"</formula1>
    </dataValidation>
  </dataValidations>
  <pageMargins left="0.7" right="0.7" top="0.75" bottom="0.75" header="0.3" footer="0.3"/>
  <pageSetup paperSize="9"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30</vt:i4>
      </vt:variant>
    </vt:vector>
  </HeadingPairs>
  <TitlesOfParts>
    <vt:vector size="31" baseType="lpstr">
      <vt:lpstr>Zakaat Calculator</vt:lpstr>
      <vt:lpstr>Link_About_US</vt:lpstr>
      <vt:lpstr>Link_About_Zakaat</vt:lpstr>
      <vt:lpstr>Link_Business</vt:lpstr>
      <vt:lpstr>Link_Currency</vt:lpstr>
      <vt:lpstr>Link_Gold</vt:lpstr>
      <vt:lpstr>Link_Instructions</vt:lpstr>
      <vt:lpstr>Link_Invest</vt:lpstr>
      <vt:lpstr>Link_Liabilities</vt:lpstr>
      <vt:lpstr>Link_Livestock</vt:lpstr>
      <vt:lpstr>Link_Money</vt:lpstr>
      <vt:lpstr>Link_Nissaab</vt:lpstr>
      <vt:lpstr>Link_Notes</vt:lpstr>
      <vt:lpstr>Link_Receivables</vt:lpstr>
      <vt:lpstr>Link_Savings</vt:lpstr>
      <vt:lpstr>Link_Shares</vt:lpstr>
      <vt:lpstr>Link_Silver</vt:lpstr>
      <vt:lpstr>Link_Summary</vt:lpstr>
      <vt:lpstr>Link_The_Calculator</vt:lpstr>
      <vt:lpstr>Value_Liabilities</vt:lpstr>
      <vt:lpstr>Value_Nisaab</vt:lpstr>
      <vt:lpstr>Zakaat_Business</vt:lpstr>
      <vt:lpstr>Zakaat_Currencies</vt:lpstr>
      <vt:lpstr>Zakaat_Gold</vt:lpstr>
      <vt:lpstr>Zakaat_Investments</vt:lpstr>
      <vt:lpstr>Zakaat_Livestock</vt:lpstr>
      <vt:lpstr>Zakaat_Money</vt:lpstr>
      <vt:lpstr>Zakaat_Receivables</vt:lpstr>
      <vt:lpstr>Zakaat_Savings</vt:lpstr>
      <vt:lpstr>Zakaat_Shares</vt:lpstr>
      <vt:lpstr>Zakaat_silver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Ziyad Peerbaye</dc:creator>
  <cp:lastModifiedBy>Rassool Najmul Hussein</cp:lastModifiedBy>
  <dcterms:created xsi:type="dcterms:W3CDTF">2024-03-12T09:10:24Z</dcterms:created>
  <dcterms:modified xsi:type="dcterms:W3CDTF">2024-04-01T11:22:59Z</dcterms:modified>
</cp:coreProperties>
</file>